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2120" windowHeight="8580" tabRatio="884"/>
  </bookViews>
  <sheets>
    <sheet name="Planned Expenses" sheetId="1" r:id="rId1"/>
    <sheet name="Actual Expenses" sheetId="2" r:id="rId2"/>
    <sheet name="Expense Variances" sheetId="3" r:id="rId3"/>
    <sheet name="Expense Analysis" sheetId="5" r:id="rId4"/>
    <sheet name="Total Expenses" sheetId="4" r:id="rId5"/>
  </sheets>
  <definedNames>
    <definedName name="_xlnm.Print_Area" localSheetId="0">'Planned Expenses'!$A$1:$N$38</definedName>
  </definedNames>
  <calcPr calcId="145621"/>
</workbook>
</file>

<file path=xl/calcChain.xml><?xml version="1.0" encoding="utf-8"?>
<calcChain xmlns="http://schemas.openxmlformats.org/spreadsheetml/2006/main">
  <c r="H38" i="3" l="1"/>
  <c r="A7" i="5"/>
  <c r="B20" i="1"/>
  <c r="A8" i="5"/>
  <c r="A9" i="5"/>
  <c r="A10" i="5"/>
  <c r="B7" i="3"/>
  <c r="C7" i="3"/>
  <c r="N7" i="3" s="1"/>
  <c r="D7" i="3"/>
  <c r="E7" i="3"/>
  <c r="F7" i="3"/>
  <c r="G7" i="3"/>
  <c r="B12" i="3"/>
  <c r="C12" i="3"/>
  <c r="D12" i="3"/>
  <c r="E12" i="3"/>
  <c r="F12" i="3"/>
  <c r="G12" i="3"/>
  <c r="N12" i="3"/>
  <c r="B13" i="3"/>
  <c r="C13" i="3"/>
  <c r="N13" i="3" s="1"/>
  <c r="D13" i="3"/>
  <c r="E13" i="3"/>
  <c r="E20" i="3" s="1"/>
  <c r="F13" i="3"/>
  <c r="G13" i="3"/>
  <c r="G20" i="3" s="1"/>
  <c r="I20" i="3"/>
  <c r="K20" i="3"/>
  <c r="M20" i="3"/>
  <c r="B14" i="3"/>
  <c r="C14" i="3"/>
  <c r="D14" i="3"/>
  <c r="E14" i="3"/>
  <c r="F14" i="3"/>
  <c r="G14" i="3"/>
  <c r="N14" i="3"/>
  <c r="B15" i="3"/>
  <c r="C15" i="3"/>
  <c r="N15" i="3" s="1"/>
  <c r="D15" i="3"/>
  <c r="E15" i="3"/>
  <c r="F15" i="3"/>
  <c r="G15" i="3"/>
  <c r="B16" i="3"/>
  <c r="C16" i="3"/>
  <c r="D16" i="3"/>
  <c r="E16" i="3"/>
  <c r="F16" i="3"/>
  <c r="G16" i="3"/>
  <c r="N16" i="3"/>
  <c r="B17" i="3"/>
  <c r="C17" i="3"/>
  <c r="N17" i="3" s="1"/>
  <c r="D17" i="3"/>
  <c r="E17" i="3"/>
  <c r="F17" i="3"/>
  <c r="G17" i="3"/>
  <c r="B18" i="3"/>
  <c r="C18" i="3"/>
  <c r="D18" i="3"/>
  <c r="E18" i="3"/>
  <c r="F18" i="3"/>
  <c r="G18" i="3"/>
  <c r="N18" i="3"/>
  <c r="B19" i="3"/>
  <c r="C19" i="3"/>
  <c r="N19" i="3" s="1"/>
  <c r="D19" i="3"/>
  <c r="E19" i="3"/>
  <c r="F19" i="3"/>
  <c r="G19" i="3"/>
  <c r="B20" i="3"/>
  <c r="D20" i="3"/>
  <c r="F20" i="3"/>
  <c r="H20" i="3"/>
  <c r="J20" i="3"/>
  <c r="L20" i="3"/>
  <c r="B23" i="3"/>
  <c r="C23" i="3"/>
  <c r="N23" i="3" s="1"/>
  <c r="D23" i="3"/>
  <c r="E23" i="3"/>
  <c r="F23" i="3"/>
  <c r="G23" i="3"/>
  <c r="B24" i="3"/>
  <c r="B29" i="3" s="1"/>
  <c r="C24" i="3"/>
  <c r="D24" i="3"/>
  <c r="D29" i="3" s="1"/>
  <c r="E24" i="3"/>
  <c r="F24" i="3"/>
  <c r="F29" i="3" s="1"/>
  <c r="G24" i="3"/>
  <c r="H29" i="3"/>
  <c r="J29" i="3"/>
  <c r="L29" i="3"/>
  <c r="N24" i="3"/>
  <c r="B25" i="3"/>
  <c r="C25" i="3"/>
  <c r="N25" i="3" s="1"/>
  <c r="D25" i="3"/>
  <c r="E25" i="3"/>
  <c r="F25" i="3"/>
  <c r="G25" i="3"/>
  <c r="B26" i="3"/>
  <c r="C26" i="3"/>
  <c r="D26" i="3"/>
  <c r="E26" i="3"/>
  <c r="F26" i="3"/>
  <c r="G26" i="3"/>
  <c r="N26" i="3"/>
  <c r="B27" i="3"/>
  <c r="C27" i="3"/>
  <c r="N27" i="3" s="1"/>
  <c r="D27" i="3"/>
  <c r="E27" i="3"/>
  <c r="F27" i="3"/>
  <c r="G27" i="3"/>
  <c r="B28" i="3"/>
  <c r="C28" i="3"/>
  <c r="D28" i="3"/>
  <c r="E28" i="3"/>
  <c r="F28" i="3"/>
  <c r="G28" i="3"/>
  <c r="N28" i="3"/>
  <c r="C29" i="3"/>
  <c r="E29" i="3"/>
  <c r="G29" i="3"/>
  <c r="I29" i="3"/>
  <c r="K29" i="3"/>
  <c r="M29" i="3"/>
  <c r="B32" i="3"/>
  <c r="C32" i="3"/>
  <c r="D32" i="3"/>
  <c r="E32" i="3"/>
  <c r="F32" i="3"/>
  <c r="G32" i="3"/>
  <c r="N32" i="3"/>
  <c r="B33" i="3"/>
  <c r="C33" i="3"/>
  <c r="N33" i="3" s="1"/>
  <c r="D33" i="3"/>
  <c r="E33" i="3"/>
  <c r="E34" i="3" s="1"/>
  <c r="F33" i="3"/>
  <c r="G33" i="3"/>
  <c r="G34" i="3" s="1"/>
  <c r="I34" i="3"/>
  <c r="K34" i="3"/>
  <c r="M34" i="3"/>
  <c r="B34" i="3"/>
  <c r="D34" i="3"/>
  <c r="F34" i="3"/>
  <c r="H34" i="3"/>
  <c r="J34" i="3"/>
  <c r="L34" i="3"/>
  <c r="N7" i="2"/>
  <c r="B8" i="2"/>
  <c r="C8" i="2"/>
  <c r="D8" i="2"/>
  <c r="E8" i="2"/>
  <c r="E9" i="2" s="1"/>
  <c r="F8" i="2"/>
  <c r="G8" i="2"/>
  <c r="G9" i="2" s="1"/>
  <c r="H8" i="2"/>
  <c r="I8" i="2"/>
  <c r="I9" i="2" s="1"/>
  <c r="J8" i="2"/>
  <c r="K8" i="2"/>
  <c r="K9" i="2" s="1"/>
  <c r="L8" i="2"/>
  <c r="M8" i="2"/>
  <c r="M9" i="2" s="1"/>
  <c r="B9" i="2"/>
  <c r="D9" i="2"/>
  <c r="F9" i="2"/>
  <c r="H9" i="2"/>
  <c r="J9" i="2"/>
  <c r="L9" i="2"/>
  <c r="N12" i="2"/>
  <c r="N13" i="2"/>
  <c r="N14" i="2"/>
  <c r="N15" i="2"/>
  <c r="N16" i="2"/>
  <c r="N17" i="2"/>
  <c r="N18" i="2"/>
  <c r="N19" i="2"/>
  <c r="B20" i="2"/>
  <c r="C20" i="2"/>
  <c r="D20" i="2"/>
  <c r="E20" i="2"/>
  <c r="F20" i="2"/>
  <c r="G20" i="2"/>
  <c r="H20" i="2"/>
  <c r="I20" i="2"/>
  <c r="J20" i="2"/>
  <c r="K20" i="2"/>
  <c r="L20" i="2"/>
  <c r="M20" i="2"/>
  <c r="N23" i="2"/>
  <c r="N24" i="2"/>
  <c r="N25" i="2"/>
  <c r="N26" i="2"/>
  <c r="N27" i="2"/>
  <c r="N28" i="2"/>
  <c r="B29" i="2"/>
  <c r="B37" i="2" s="1"/>
  <c r="B38" i="2" s="1"/>
  <c r="C29" i="2"/>
  <c r="D29" i="2"/>
  <c r="E29" i="2"/>
  <c r="F29" i="2"/>
  <c r="F37" i="2" s="1"/>
  <c r="G29" i="2"/>
  <c r="H29" i="2"/>
  <c r="I29" i="2"/>
  <c r="J29" i="2"/>
  <c r="J37" i="2" s="1"/>
  <c r="K29" i="2"/>
  <c r="L29" i="2"/>
  <c r="M29" i="2"/>
  <c r="N29" i="2"/>
  <c r="C8" i="5" s="1"/>
  <c r="N32" i="2"/>
  <c r="N33" i="2"/>
  <c r="B34" i="2"/>
  <c r="C34" i="2"/>
  <c r="D34" i="2"/>
  <c r="E34" i="2"/>
  <c r="E37" i="2" s="1"/>
  <c r="F34" i="2"/>
  <c r="G34" i="2"/>
  <c r="G37" i="2" s="1"/>
  <c r="H34" i="2"/>
  <c r="I34" i="2"/>
  <c r="I37" i="2" s="1"/>
  <c r="J34" i="2"/>
  <c r="K34" i="2"/>
  <c r="K37" i="2" s="1"/>
  <c r="L34" i="2"/>
  <c r="M34" i="2"/>
  <c r="M37" i="2" s="1"/>
  <c r="D37" i="2"/>
  <c r="H37" i="2"/>
  <c r="L37" i="2"/>
  <c r="N7" i="1"/>
  <c r="B8" i="1"/>
  <c r="B8" i="3" s="1"/>
  <c r="C8" i="1"/>
  <c r="C8" i="3" s="1"/>
  <c r="C9" i="3" s="1"/>
  <c r="D8" i="1"/>
  <c r="D8" i="3" s="1"/>
  <c r="D9" i="3" s="1"/>
  <c r="E8" i="1"/>
  <c r="E8" i="3" s="1"/>
  <c r="E9" i="3" s="1"/>
  <c r="E37" i="3" s="1"/>
  <c r="F8" i="1"/>
  <c r="F8" i="3" s="1"/>
  <c r="F9" i="3" s="1"/>
  <c r="G8" i="1"/>
  <c r="G8" i="3" s="1"/>
  <c r="G9" i="3" s="1"/>
  <c r="G37" i="3" s="1"/>
  <c r="H8" i="1"/>
  <c r="H9" i="3" s="1"/>
  <c r="I8" i="1"/>
  <c r="I9" i="3" s="1"/>
  <c r="I37" i="3" s="1"/>
  <c r="J8" i="1"/>
  <c r="J9" i="3" s="1"/>
  <c r="K8" i="1"/>
  <c r="K9" i="3" s="1"/>
  <c r="K37" i="3" s="1"/>
  <c r="L8" i="1"/>
  <c r="L9" i="3" s="1"/>
  <c r="M8" i="1"/>
  <c r="M9" i="3" s="1"/>
  <c r="M37" i="3" s="1"/>
  <c r="B9" i="1"/>
  <c r="D9" i="1"/>
  <c r="F9" i="1"/>
  <c r="H9" i="1"/>
  <c r="J9" i="1"/>
  <c r="L9" i="1"/>
  <c r="N12" i="1"/>
  <c r="N13" i="1"/>
  <c r="N14" i="1"/>
  <c r="N15" i="1"/>
  <c r="N16" i="1"/>
  <c r="N17" i="1"/>
  <c r="N18" i="1"/>
  <c r="N19" i="1"/>
  <c r="C20" i="1"/>
  <c r="D20" i="1"/>
  <c r="E20" i="1"/>
  <c r="F20" i="1"/>
  <c r="G20" i="1"/>
  <c r="H20" i="1"/>
  <c r="I20" i="1"/>
  <c r="J20" i="1"/>
  <c r="K20" i="1"/>
  <c r="L20" i="1"/>
  <c r="M20" i="1"/>
  <c r="N23" i="1"/>
  <c r="N24" i="1"/>
  <c r="N25" i="1"/>
  <c r="N26" i="1"/>
  <c r="N27" i="1"/>
  <c r="N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8" i="5" s="1"/>
  <c r="D8" i="5" s="1"/>
  <c r="E8" i="5" s="1"/>
  <c r="N32" i="1"/>
  <c r="N33" i="1"/>
  <c r="B34" i="1"/>
  <c r="C34" i="1"/>
  <c r="N34" i="1" s="1"/>
  <c r="D34" i="1"/>
  <c r="E34" i="1"/>
  <c r="F34" i="1"/>
  <c r="G34" i="1"/>
  <c r="H34" i="1"/>
  <c r="I34" i="1"/>
  <c r="J34" i="1"/>
  <c r="K34" i="1"/>
  <c r="L34" i="1"/>
  <c r="M34" i="1"/>
  <c r="B37" i="1"/>
  <c r="D37" i="1"/>
  <c r="F37" i="1"/>
  <c r="H37" i="1"/>
  <c r="J37" i="1"/>
  <c r="L37" i="1"/>
  <c r="B38" i="1"/>
  <c r="B9" i="5" l="1"/>
  <c r="N34" i="2"/>
  <c r="N8" i="2"/>
  <c r="N9" i="2" s="1"/>
  <c r="C6" i="5" s="1"/>
  <c r="C9" i="2"/>
  <c r="C37" i="2" s="1"/>
  <c r="C38" i="2" s="1"/>
  <c r="D38" i="2" s="1"/>
  <c r="E38" i="2" s="1"/>
  <c r="F38" i="2" s="1"/>
  <c r="G38" i="2" s="1"/>
  <c r="H38" i="2" s="1"/>
  <c r="I38" i="2" s="1"/>
  <c r="J38" i="2" s="1"/>
  <c r="K38" i="2" s="1"/>
  <c r="L38" i="2" s="1"/>
  <c r="M38" i="2" s="1"/>
  <c r="J37" i="3"/>
  <c r="F37" i="3"/>
  <c r="N29" i="3"/>
  <c r="N20" i="1"/>
  <c r="B7" i="5" s="1"/>
  <c r="M9" i="1"/>
  <c r="M37" i="1" s="1"/>
  <c r="K9" i="1"/>
  <c r="K37" i="1" s="1"/>
  <c r="I9" i="1"/>
  <c r="I37" i="1" s="1"/>
  <c r="G9" i="1"/>
  <c r="G37" i="1" s="1"/>
  <c r="E9" i="1"/>
  <c r="E37" i="1" s="1"/>
  <c r="C9" i="1"/>
  <c r="C37" i="1" s="1"/>
  <c r="C38" i="1" s="1"/>
  <c r="D38" i="1" s="1"/>
  <c r="N8" i="1"/>
  <c r="N9" i="1" s="1"/>
  <c r="B6" i="5" s="1"/>
  <c r="N8" i="3"/>
  <c r="B9" i="3"/>
  <c r="N9" i="3" s="1"/>
  <c r="N20" i="2"/>
  <c r="C7" i="5" s="1"/>
  <c r="L37" i="3"/>
  <c r="H37" i="3"/>
  <c r="D37" i="3"/>
  <c r="C34" i="3"/>
  <c r="C20" i="3"/>
  <c r="N20" i="3" s="1"/>
  <c r="E38" i="1" l="1"/>
  <c r="F38" i="1" s="1"/>
  <c r="G38" i="1" s="1"/>
  <c r="H38" i="1" s="1"/>
  <c r="I38" i="1" s="1"/>
  <c r="J38" i="1" s="1"/>
  <c r="K38" i="1" s="1"/>
  <c r="L38" i="1" s="1"/>
  <c r="M38" i="1" s="1"/>
  <c r="D6" i="5"/>
  <c r="E6" i="5" s="1"/>
  <c r="B37" i="3"/>
  <c r="B38" i="3" s="1"/>
  <c r="C9" i="5"/>
  <c r="N37" i="2"/>
  <c r="C10" i="5" s="1"/>
  <c r="N37" i="1"/>
  <c r="B10" i="5" s="1"/>
  <c r="N34" i="3"/>
  <c r="N37" i="3" s="1"/>
  <c r="C37" i="3"/>
  <c r="C38" i="3" s="1"/>
  <c r="D38" i="3" s="1"/>
  <c r="E38" i="3" s="1"/>
  <c r="F38" i="3" s="1"/>
  <c r="G38" i="3" s="1"/>
  <c r="I38" i="3" s="1"/>
  <c r="J38" i="3" s="1"/>
  <c r="K38" i="3" s="1"/>
  <c r="L38" i="3" s="1"/>
  <c r="M38" i="3" s="1"/>
  <c r="D7" i="5"/>
  <c r="E7" i="5" s="1"/>
  <c r="D9" i="5"/>
  <c r="E9" i="5" s="1"/>
  <c r="D10" i="5" l="1"/>
  <c r="E10" i="5" s="1"/>
</calcChain>
</file>

<file path=xl/sharedStrings.xml><?xml version="1.0" encoding="utf-8"?>
<sst xmlns="http://schemas.openxmlformats.org/spreadsheetml/2006/main" count="143" uniqueCount="50">
  <si>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</si>
  <si>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</si>
  <si>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</si>
  <si>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</si>
  <si>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</si>
  <si>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</si>
  <si>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</si>
  <si>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</si>
  <si>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</si>
  <si>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</si>
  <si>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</si>
  <si>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</si>
  <si>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Miscellaneous expenses</t>
  </si>
  <si>
    <t>&lt;Company Name&gt;</t>
  </si>
  <si>
    <t>Detailed Expense Estimates</t>
  </si>
  <si>
    <t>YEAR</t>
  </si>
  <si>
    <t>Wages</t>
  </si>
  <si>
    <t>Benefits</t>
  </si>
  <si>
    <t>Office Costs</t>
  </si>
  <si>
    <t>Gas</t>
  </si>
  <si>
    <t>Electric</t>
  </si>
  <si>
    <t>Telephone</t>
  </si>
  <si>
    <t>Water</t>
  </si>
  <si>
    <t>Marketing Costs</t>
  </si>
  <si>
    <t>Security</t>
  </si>
  <si>
    <t>TOTAL Planned Expenses</t>
  </si>
  <si>
    <t>Planned Expenses</t>
  </si>
  <si>
    <t>Actual Expenses</t>
  </si>
  <si>
    <t>Monthly Planned Expenses</t>
  </si>
  <si>
    <t>TOTALS</t>
  </si>
  <si>
    <t>TOTAL Actual Expenses</t>
  </si>
  <si>
    <t>Expense Variances</t>
  </si>
  <si>
    <t>Monthly Expense Variances</t>
  </si>
  <si>
    <t>TOTAL Expense Variances</t>
  </si>
  <si>
    <t>Variance Percentage</t>
  </si>
  <si>
    <t>Expense Category</t>
  </si>
  <si>
    <t>Employee Costs</t>
  </si>
  <si>
    <t>Office lease</t>
  </si>
  <si>
    <t>Internet access</t>
  </si>
  <si>
    <t>Office supplies</t>
  </si>
  <si>
    <t>Web site hosting</t>
  </si>
  <si>
    <t>Web site updates</t>
  </si>
  <si>
    <t>Collateral preparation</t>
  </si>
  <si>
    <t>Collateral printing</t>
  </si>
  <si>
    <t>Marketing events</t>
  </si>
  <si>
    <t>Training classes</t>
  </si>
  <si>
    <t>Monthly Actual Expenses</t>
  </si>
  <si>
    <t>Subtotal</t>
  </si>
  <si>
    <t>Training/Travel</t>
  </si>
  <si>
    <t>Training-related travel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</si>
</sst>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9" formatCode="_(&quot;$&quot;* #,##0_);_(&quot;$&quot;* \(#,##0\);_(&quot;$&quot;* &quot;-&quot;??_);_(@_)"/>
  </numFmts>
  <fonts count="2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name val="Arial"/>
      <family val="2"/>
    </font>
    <font>
      <i/>
      <sz val="10"/>
      <name val="Arial Black"/>
      <family val="2"/>
    </font>
  </fonts>
  <fills count="17">
    <fill>
      <patternFill patternType="none"/>
    </fill>
    <fill>
      <patternFill patternType="gray125"/>
    </fill>
    <fill>
      <patternFill patternType="dark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43"/>
      </patternFill>
    </fill>
    <fill>
      <patternFill patternType="solid">
        <fgColor indexed="22"/>
        <bgColor indexed="24"/>
      </patternFill>
    </fill>
    <fill>
      <patternFill patternType="darkGray">
        <fgColor indexed="9"/>
        <bgColor indexed="44"/>
      </patternFill>
    </fill>
    <fill>
      <patternFill patternType="darkGray">
        <fgColor indexed="9"/>
        <bgColor indexed="55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indexed="22"/>
        <bgColor indexed="9"/>
      </patternFill>
    </fill>
    <fill>
      <patternFill patternType="darkGray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55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mediumGray">
        <bgColor indexed="9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9" fontId="4" fillId="0" borderId="0" xfId="1" applyNumberFormat="1" applyFont="1" applyAlignment="1">
      <alignment horizontal="right"/>
    </xf>
    <xf numFmtId="169" fontId="0" fillId="0" borderId="0" xfId="1" applyNumberFormat="1" applyFont="1" applyAlignment="1">
      <alignment horizontal="right"/>
    </xf>
    <xf numFmtId="0" fontId="8" fillId="0" borderId="0" xfId="0" applyFont="1" applyFill="1" applyBorder="1" applyAlignment="1"/>
    <xf numFmtId="0" fontId="9" fillId="0" borderId="0" xfId="0" applyFont="1"/>
    <xf numFmtId="169" fontId="9" fillId="0" borderId="0" xfId="1" applyNumberFormat="1" applyFont="1" applyAlignment="1">
      <alignment horizontal="right"/>
    </xf>
    <xf numFmtId="0" fontId="0" fillId="0" borderId="0" xfId="0" applyBorder="1"/>
    <xf numFmtId="0" fontId="2" fillId="0" borderId="0" xfId="0" applyFont="1" applyBorder="1"/>
    <xf numFmtId="0" fontId="10" fillId="0" borderId="0" xfId="0" applyFont="1"/>
    <xf numFmtId="169" fontId="10" fillId="0" borderId="0" xfId="1" applyNumberFormat="1" applyFont="1" applyAlignment="1">
      <alignment horizontal="right"/>
    </xf>
    <xf numFmtId="0" fontId="11" fillId="0" borderId="0" xfId="0" applyFont="1"/>
    <xf numFmtId="0" fontId="12" fillId="2" borderId="0" xfId="0" applyFont="1" applyFill="1" applyBorder="1" applyAlignment="1"/>
    <xf numFmtId="0" fontId="0" fillId="0" borderId="0" xfId="0" applyFill="1"/>
    <xf numFmtId="37" fontId="0" fillId="0" borderId="0" xfId="0" applyNumberFormat="1" applyBorder="1" applyAlignment="1">
      <alignment horizontal="right"/>
    </xf>
    <xf numFmtId="37" fontId="0" fillId="0" borderId="0" xfId="1" applyNumberFormat="1" applyFont="1" applyBorder="1" applyAlignment="1">
      <alignment horizontal="right"/>
    </xf>
    <xf numFmtId="37" fontId="8" fillId="0" borderId="0" xfId="0" applyNumberFormat="1" applyFont="1" applyFill="1" applyBorder="1" applyAlignment="1">
      <alignment horizontal="right"/>
    </xf>
    <xf numFmtId="37" fontId="8" fillId="0" borderId="0" xfId="1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1" applyNumberFormat="1" applyFont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0" fillId="0" borderId="0" xfId="0" applyNumberFormat="1" applyBorder="1"/>
    <xf numFmtId="37" fontId="8" fillId="0" borderId="0" xfId="0" applyNumberFormat="1" applyFont="1" applyFill="1" applyBorder="1" applyAlignment="1"/>
    <xf numFmtId="37" fontId="8" fillId="0" borderId="0" xfId="1" applyNumberFormat="1" applyFont="1" applyFill="1" applyBorder="1" applyAlignment="1"/>
    <xf numFmtId="37" fontId="3" fillId="0" borderId="0" xfId="0" applyNumberFormat="1" applyFont="1" applyBorder="1"/>
    <xf numFmtId="37" fontId="2" fillId="0" borderId="0" xfId="0" applyNumberFormat="1" applyFont="1" applyFill="1" applyBorder="1"/>
    <xf numFmtId="37" fontId="2" fillId="0" borderId="0" xfId="1" applyNumberFormat="1" applyFont="1" applyBorder="1"/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69" fontId="0" fillId="0" borderId="0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7" fontId="0" fillId="0" borderId="0" xfId="0" applyNumberFormat="1" applyBorder="1" applyAlignment="1">
      <alignment horizontal="right" vertical="center"/>
    </xf>
    <xf numFmtId="37" fontId="0" fillId="0" borderId="0" xfId="1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>
      <alignment vertical="center"/>
    </xf>
    <xf numFmtId="5" fontId="7" fillId="0" borderId="1" xfId="1" applyNumberFormat="1" applyFont="1" applyBorder="1" applyAlignment="1">
      <alignment horizontal="right"/>
    </xf>
    <xf numFmtId="37" fontId="7" fillId="0" borderId="1" xfId="1" applyNumberFormat="1" applyFont="1" applyBorder="1" applyAlignment="1">
      <alignment horizontal="right"/>
    </xf>
    <xf numFmtId="5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169" fontId="2" fillId="3" borderId="4" xfId="1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5" fontId="0" fillId="0" borderId="4" xfId="1" applyNumberFormat="1" applyFont="1" applyBorder="1" applyAlignment="1">
      <alignment horizontal="right"/>
    </xf>
    <xf numFmtId="37" fontId="0" fillId="0" borderId="1" xfId="1" applyNumberFormat="1" applyFont="1" applyBorder="1" applyAlignment="1">
      <alignment horizontal="right"/>
    </xf>
    <xf numFmtId="5" fontId="2" fillId="0" borderId="3" xfId="1" applyNumberFormat="1" applyFont="1" applyBorder="1" applyAlignment="1">
      <alignment horizontal="right"/>
    </xf>
    <xf numFmtId="0" fontId="12" fillId="4" borderId="7" xfId="0" applyFont="1" applyFill="1" applyBorder="1" applyAlignment="1">
      <alignment horizontal="left" indent="2"/>
    </xf>
    <xf numFmtId="0" fontId="2" fillId="5" borderId="0" xfId="0" applyFont="1" applyFill="1" applyBorder="1" applyAlignment="1">
      <alignment horizontal="left" vertical="center" indent="1"/>
    </xf>
    <xf numFmtId="0" fontId="16" fillId="0" borderId="0" xfId="0" applyFont="1"/>
    <xf numFmtId="0" fontId="17" fillId="0" borderId="0" xfId="0" applyFont="1"/>
    <xf numFmtId="0" fontId="2" fillId="8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left" vertical="center" indent="1"/>
    </xf>
    <xf numFmtId="37" fontId="2" fillId="0" borderId="0" xfId="0" applyNumberFormat="1" applyFont="1" applyFill="1" applyBorder="1" applyAlignment="1">
      <alignment horizontal="right" vertical="center"/>
    </xf>
    <xf numFmtId="37" fontId="2" fillId="0" borderId="0" xfId="1" applyNumberFormat="1" applyFont="1" applyFill="1" applyBorder="1" applyAlignment="1">
      <alignment horizontal="right"/>
    </xf>
    <xf numFmtId="0" fontId="19" fillId="4" borderId="7" xfId="0" applyFont="1" applyFill="1" applyBorder="1" applyAlignment="1">
      <alignment horizontal="left" indent="2"/>
    </xf>
    <xf numFmtId="0" fontId="2" fillId="0" borderId="0" xfId="0" applyFont="1" applyAlignment="1">
      <alignment vertical="center"/>
    </xf>
    <xf numFmtId="0" fontId="2" fillId="9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9" fillId="4" borderId="9" xfId="0" applyFont="1" applyFill="1" applyBorder="1" applyAlignment="1">
      <alignment horizontal="left" indent="2"/>
    </xf>
    <xf numFmtId="0" fontId="2" fillId="0" borderId="0" xfId="0" applyFont="1" applyBorder="1" applyAlignment="1">
      <alignment horizontal="left" vertical="center"/>
    </xf>
    <xf numFmtId="5" fontId="7" fillId="0" borderId="8" xfId="1" applyNumberFormat="1" applyFont="1" applyBorder="1"/>
    <xf numFmtId="5" fontId="7" fillId="0" borderId="1" xfId="1" applyNumberFormat="1" applyFont="1" applyBorder="1"/>
    <xf numFmtId="37" fontId="7" fillId="0" borderId="8" xfId="1" applyNumberFormat="1" applyFont="1" applyBorder="1"/>
    <xf numFmtId="37" fontId="7" fillId="0" borderId="1" xfId="1" applyNumberFormat="1" applyFont="1" applyBorder="1"/>
    <xf numFmtId="5" fontId="2" fillId="0" borderId="7" xfId="0" applyNumberFormat="1" applyFont="1" applyBorder="1"/>
    <xf numFmtId="5" fontId="2" fillId="0" borderId="3" xfId="0" applyNumberFormat="1" applyFont="1" applyBorder="1"/>
    <xf numFmtId="0" fontId="0" fillId="0" borderId="6" xfId="0" applyBorder="1"/>
    <xf numFmtId="0" fontId="0" fillId="0" borderId="4" xfId="0" applyBorder="1"/>
    <xf numFmtId="169" fontId="0" fillId="0" borderId="4" xfId="1" applyNumberFormat="1" applyFont="1" applyBorder="1" applyAlignment="1">
      <alignment horizontal="right"/>
    </xf>
    <xf numFmtId="0" fontId="2" fillId="0" borderId="5" xfId="0" applyFont="1" applyFill="1" applyBorder="1"/>
    <xf numFmtId="0" fontId="2" fillId="0" borderId="12" xfId="0" applyFont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9" fontId="2" fillId="3" borderId="14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left" vertical="center" indent="1"/>
    </xf>
    <xf numFmtId="5" fontId="0" fillId="0" borderId="4" xfId="1" applyNumberFormat="1" applyFont="1" applyBorder="1"/>
    <xf numFmtId="37" fontId="0" fillId="0" borderId="1" xfId="1" applyNumberFormat="1" applyFont="1" applyBorder="1"/>
    <xf numFmtId="5" fontId="2" fillId="0" borderId="3" xfId="1" applyNumberFormat="1" applyFont="1" applyBorder="1"/>
    <xf numFmtId="37" fontId="0" fillId="0" borderId="0" xfId="0" applyNumberFormat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0" xfId="0" applyFont="1"/>
    <xf numFmtId="0" fontId="2" fillId="3" borderId="0" xfId="0" applyFont="1" applyFill="1" applyBorder="1" applyAlignment="1">
      <alignment horizontal="center" vertical="center"/>
    </xf>
    <xf numFmtId="169" fontId="2" fillId="3" borderId="0" xfId="1" applyNumberFormat="1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37" fontId="0" fillId="0" borderId="0" xfId="0" applyNumberFormat="1" applyFill="1" applyBorder="1"/>
    <xf numFmtId="37" fontId="0" fillId="0" borderId="0" xfId="1" applyNumberFormat="1" applyFont="1" applyFill="1" applyBorder="1" applyAlignment="1">
      <alignment horizontal="right"/>
    </xf>
    <xf numFmtId="37" fontId="0" fillId="0" borderId="0" xfId="0" applyNumberFormat="1" applyFill="1" applyBorder="1" applyAlignment="1">
      <alignment vertical="center"/>
    </xf>
    <xf numFmtId="37" fontId="0" fillId="0" borderId="0" xfId="1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/>
    <xf numFmtId="37" fontId="3" fillId="0" borderId="0" xfId="1" applyNumberFormat="1" applyFont="1" applyFill="1" applyBorder="1" applyAlignment="1">
      <alignment horizontal="right"/>
    </xf>
    <xf numFmtId="5" fontId="7" fillId="0" borderId="6" xfId="1" applyNumberFormat="1" applyFont="1" applyFill="1" applyBorder="1" applyAlignment="1">
      <alignment horizontal="right"/>
    </xf>
    <xf numFmtId="5" fontId="7" fillId="0" borderId="4" xfId="1" applyNumberFormat="1" applyFont="1" applyFill="1" applyBorder="1"/>
    <xf numFmtId="37" fontId="7" fillId="0" borderId="8" xfId="1" applyNumberFormat="1" applyFont="1" applyFill="1" applyBorder="1" applyAlignment="1">
      <alignment horizontal="right"/>
    </xf>
    <xf numFmtId="37" fontId="7" fillId="0" borderId="1" xfId="1" applyNumberFormat="1" applyFont="1" applyFill="1" applyBorder="1"/>
    <xf numFmtId="5" fontId="2" fillId="0" borderId="7" xfId="0" applyNumberFormat="1" applyFont="1" applyFill="1" applyBorder="1" applyAlignment="1">
      <alignment horizontal="right"/>
    </xf>
    <xf numFmtId="5" fontId="2" fillId="0" borderId="3" xfId="0" applyNumberFormat="1" applyFont="1" applyFill="1" applyBorder="1"/>
    <xf numFmtId="5" fontId="8" fillId="0" borderId="4" xfId="1" applyNumberFormat="1" applyFont="1" applyFill="1" applyBorder="1"/>
    <xf numFmtId="37" fontId="8" fillId="0" borderId="1" xfId="1" applyNumberFormat="1" applyFont="1" applyFill="1" applyBorder="1"/>
    <xf numFmtId="5" fontId="13" fillId="0" borderId="3" xfId="1" applyNumberFormat="1" applyFont="1" applyFill="1" applyBorder="1"/>
    <xf numFmtId="5" fontId="0" fillId="0" borderId="4" xfId="1" applyNumberFormat="1" applyFont="1" applyFill="1" applyBorder="1"/>
    <xf numFmtId="5" fontId="0" fillId="0" borderId="4" xfId="0" applyNumberFormat="1" applyFill="1" applyBorder="1"/>
    <xf numFmtId="9" fontId="0" fillId="0" borderId="5" xfId="2" applyFont="1" applyFill="1" applyBorder="1" applyAlignment="1">
      <alignment horizontal="center"/>
    </xf>
    <xf numFmtId="37" fontId="0" fillId="0" borderId="1" xfId="1" applyNumberFormat="1" applyFont="1" applyFill="1" applyBorder="1"/>
    <xf numFmtId="37" fontId="0" fillId="0" borderId="1" xfId="0" applyNumberFormat="1" applyFill="1" applyBorder="1"/>
    <xf numFmtId="9" fontId="0" fillId="0" borderId="2" xfId="2" applyFont="1" applyFill="1" applyBorder="1" applyAlignment="1">
      <alignment horizontal="center"/>
    </xf>
    <xf numFmtId="0" fontId="2" fillId="4" borderId="7" xfId="0" applyFont="1" applyFill="1" applyBorder="1"/>
    <xf numFmtId="5" fontId="2" fillId="4" borderId="3" xfId="1" applyNumberFormat="1" applyFont="1" applyFill="1" applyBorder="1"/>
    <xf numFmtId="5" fontId="2" fillId="4" borderId="3" xfId="0" applyNumberFormat="1" applyFont="1" applyFill="1" applyBorder="1"/>
    <xf numFmtId="9" fontId="2" fillId="4" borderId="11" xfId="2" applyFont="1" applyFill="1" applyBorder="1" applyAlignment="1">
      <alignment horizontal="center"/>
    </xf>
    <xf numFmtId="0" fontId="0" fillId="6" borderId="6" xfId="0" applyFill="1" applyBorder="1"/>
    <xf numFmtId="0" fontId="0" fillId="6" borderId="8" xfId="0" applyFill="1" applyBorder="1"/>
    <xf numFmtId="0" fontId="0" fillId="7" borderId="8" xfId="0" applyFill="1" applyBorder="1"/>
    <xf numFmtId="0" fontId="12" fillId="10" borderId="6" xfId="0" applyFont="1" applyFill="1" applyBorder="1" applyAlignment="1">
      <alignment vertical="center"/>
    </xf>
    <xf numFmtId="5" fontId="2" fillId="11" borderId="4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9" fontId="7" fillId="0" borderId="1" xfId="1" applyNumberFormat="1" applyFont="1" applyBorder="1" applyAlignment="1">
      <alignment horizontal="right" vertical="center"/>
    </xf>
    <xf numFmtId="5" fontId="7" fillId="0" borderId="8" xfId="1" applyNumberFormat="1" applyFont="1" applyBorder="1" applyAlignment="1">
      <alignment horizontal="right"/>
    </xf>
    <xf numFmtId="37" fontId="7" fillId="0" borderId="8" xfId="1" applyNumberFormat="1" applyFont="1" applyBorder="1" applyAlignment="1">
      <alignment horizontal="right"/>
    </xf>
    <xf numFmtId="5" fontId="2" fillId="0" borderId="7" xfId="0" applyNumberFormat="1" applyFont="1" applyBorder="1" applyAlignment="1">
      <alignment horizontal="right"/>
    </xf>
    <xf numFmtId="0" fontId="16" fillId="0" borderId="0" xfId="0" applyFont="1" applyAlignment="1"/>
    <xf numFmtId="0" fontId="0" fillId="0" borderId="0" xfId="0" applyAlignment="1"/>
    <xf numFmtId="0" fontId="12" fillId="10" borderId="7" xfId="0" applyFont="1" applyFill="1" applyBorder="1" applyAlignment="1">
      <alignment vertical="center"/>
    </xf>
    <xf numFmtId="5" fontId="2" fillId="11" borderId="3" xfId="0" applyNumberFormat="1" applyFont="1" applyFill="1" applyBorder="1" applyAlignment="1">
      <alignment vertical="center"/>
    </xf>
    <xf numFmtId="5" fontId="7" fillId="0" borderId="11" xfId="0" applyNumberFormat="1" applyFont="1" applyFill="1" applyBorder="1" applyAlignment="1">
      <alignment vertical="center"/>
    </xf>
    <xf numFmtId="0" fontId="18" fillId="3" borderId="6" xfId="0" applyFont="1" applyFill="1" applyBorder="1" applyAlignment="1">
      <alignment horizontal="left" indent="2"/>
    </xf>
    <xf numFmtId="0" fontId="18" fillId="3" borderId="17" xfId="0" applyFont="1" applyFill="1" applyBorder="1" applyAlignment="1">
      <alignment horizontal="left" indent="2"/>
    </xf>
    <xf numFmtId="0" fontId="18" fillId="13" borderId="10" xfId="0" applyFont="1" applyFill="1" applyBorder="1" applyAlignment="1">
      <alignment horizontal="left" indent="2"/>
    </xf>
    <xf numFmtId="0" fontId="18" fillId="13" borderId="8" xfId="0" applyFont="1" applyFill="1" applyBorder="1" applyAlignment="1">
      <alignment horizontal="left" indent="2"/>
    </xf>
    <xf numFmtId="0" fontId="18" fillId="3" borderId="8" xfId="0" applyFont="1" applyFill="1" applyBorder="1" applyAlignment="1">
      <alignment horizontal="left" indent="2"/>
    </xf>
    <xf numFmtId="5" fontId="2" fillId="3" borderId="5" xfId="1" applyNumberFormat="1" applyFont="1" applyFill="1" applyBorder="1"/>
    <xf numFmtId="37" fontId="2" fillId="13" borderId="2" xfId="1" applyNumberFormat="1" applyFont="1" applyFill="1" applyBorder="1"/>
    <xf numFmtId="5" fontId="2" fillId="9" borderId="11" xfId="0" applyNumberFormat="1" applyFont="1" applyFill="1" applyBorder="1"/>
    <xf numFmtId="37" fontId="2" fillId="14" borderId="0" xfId="0" applyNumberFormat="1" applyFont="1" applyFill="1" applyBorder="1"/>
    <xf numFmtId="37" fontId="2" fillId="14" borderId="0" xfId="0" applyNumberFormat="1" applyFont="1" applyFill="1" applyBorder="1" applyAlignment="1">
      <alignment vertical="center"/>
    </xf>
    <xf numFmtId="5" fontId="13" fillId="3" borderId="5" xfId="1" applyNumberFormat="1" applyFont="1" applyFill="1" applyBorder="1"/>
    <xf numFmtId="37" fontId="13" fillId="13" borderId="2" xfId="1" applyNumberFormat="1" applyFont="1" applyFill="1" applyBorder="1"/>
    <xf numFmtId="37" fontId="13" fillId="3" borderId="2" xfId="1" applyNumberFormat="1" applyFont="1" applyFill="1" applyBorder="1"/>
    <xf numFmtId="5" fontId="13" fillId="9" borderId="11" xfId="1" applyNumberFormat="1" applyFont="1" applyFill="1" applyBorder="1"/>
    <xf numFmtId="37" fontId="2" fillId="14" borderId="0" xfId="1" applyNumberFormat="1" applyFont="1" applyFill="1" applyBorder="1"/>
    <xf numFmtId="5" fontId="2" fillId="15" borderId="5" xfId="0" applyNumberFormat="1" applyFont="1" applyFill="1" applyBorder="1" applyAlignment="1">
      <alignment vertical="center"/>
    </xf>
    <xf numFmtId="5" fontId="2" fillId="3" borderId="2" xfId="1" applyNumberFormat="1" applyFont="1" applyFill="1" applyBorder="1"/>
    <xf numFmtId="37" fontId="2" fillId="3" borderId="2" xfId="1" applyNumberFormat="1" applyFont="1" applyFill="1" applyBorder="1"/>
    <xf numFmtId="5" fontId="2" fillId="9" borderId="11" xfId="1" applyNumberFormat="1" applyFont="1" applyFill="1" applyBorder="1"/>
    <xf numFmtId="0" fontId="2" fillId="15" borderId="6" xfId="0" applyFont="1" applyFill="1" applyBorder="1" applyAlignment="1">
      <alignment vertical="center"/>
    </xf>
    <xf numFmtId="5" fontId="2" fillId="15" borderId="4" xfId="0" applyNumberFormat="1" applyFont="1" applyFill="1" applyBorder="1" applyAlignment="1">
      <alignment vertical="center"/>
    </xf>
    <xf numFmtId="0" fontId="2" fillId="15" borderId="7" xfId="0" applyFont="1" applyFill="1" applyBorder="1" applyAlignment="1">
      <alignment vertical="center"/>
    </xf>
    <xf numFmtId="5" fontId="2" fillId="15" borderId="3" xfId="0" applyNumberFormat="1" applyFont="1" applyFill="1" applyBorder="1" applyAlignment="1">
      <alignment vertical="center"/>
    </xf>
    <xf numFmtId="5" fontId="2" fillId="14" borderId="11" xfId="0" applyNumberFormat="1" applyFont="1" applyFill="1" applyBorder="1" applyAlignment="1">
      <alignment vertical="center"/>
    </xf>
    <xf numFmtId="0" fontId="19" fillId="15" borderId="6" xfId="0" applyFont="1" applyFill="1" applyBorder="1" applyAlignment="1">
      <alignment vertical="center"/>
    </xf>
    <xf numFmtId="5" fontId="2" fillId="15" borderId="4" xfId="0" applyNumberFormat="1" applyFont="1" applyFill="1" applyBorder="1" applyAlignment="1">
      <alignment horizontal="right" vertical="center"/>
    </xf>
    <xf numFmtId="5" fontId="2" fillId="15" borderId="5" xfId="0" applyNumberFormat="1" applyFont="1" applyFill="1" applyBorder="1" applyAlignment="1">
      <alignment horizontal="right" vertical="center"/>
    </xf>
    <xf numFmtId="0" fontId="19" fillId="15" borderId="7" xfId="0" applyFont="1" applyFill="1" applyBorder="1" applyAlignment="1">
      <alignment vertical="center"/>
    </xf>
    <xf numFmtId="5" fontId="2" fillId="15" borderId="3" xfId="0" applyNumberFormat="1" applyFont="1" applyFill="1" applyBorder="1" applyAlignment="1">
      <alignment horizontal="right" vertical="center"/>
    </xf>
    <xf numFmtId="5" fontId="7" fillId="14" borderId="11" xfId="0" applyNumberFormat="1" applyFont="1" applyFill="1" applyBorder="1" applyAlignment="1">
      <alignment horizontal="right" vertical="center"/>
    </xf>
    <xf numFmtId="5" fontId="2" fillId="3" borderId="2" xfId="1" applyNumberFormat="1" applyFont="1" applyFill="1" applyBorder="1" applyAlignment="1">
      <alignment horizontal="right"/>
    </xf>
    <xf numFmtId="37" fontId="2" fillId="16" borderId="2" xfId="1" applyNumberFormat="1" applyFont="1" applyFill="1" applyBorder="1" applyAlignment="1">
      <alignment horizontal="right"/>
    </xf>
    <xf numFmtId="5" fontId="2" fillId="9" borderId="11" xfId="0" applyNumberFormat="1" applyFont="1" applyFill="1" applyBorder="1" applyAlignment="1">
      <alignment horizontal="right"/>
    </xf>
    <xf numFmtId="37" fontId="2" fillId="14" borderId="0" xfId="0" applyNumberFormat="1" applyFont="1" applyFill="1" applyBorder="1" applyAlignment="1">
      <alignment horizontal="right"/>
    </xf>
    <xf numFmtId="37" fontId="2" fillId="14" borderId="0" xfId="0" applyNumberFormat="1" applyFont="1" applyFill="1" applyBorder="1" applyAlignment="1">
      <alignment horizontal="right" vertical="center"/>
    </xf>
    <xf numFmtId="5" fontId="2" fillId="3" borderId="5" xfId="1" applyNumberFormat="1" applyFont="1" applyFill="1" applyBorder="1" applyAlignment="1">
      <alignment horizontal="right"/>
    </xf>
    <xf numFmtId="37" fontId="2" fillId="13" borderId="2" xfId="1" applyNumberFormat="1" applyFont="1" applyFill="1" applyBorder="1" applyAlignment="1">
      <alignment horizontal="right"/>
    </xf>
    <xf numFmtId="37" fontId="2" fillId="3" borderId="2" xfId="1" applyNumberFormat="1" applyFont="1" applyFill="1" applyBorder="1" applyAlignment="1">
      <alignment horizontal="right"/>
    </xf>
    <xf numFmtId="5" fontId="2" fillId="9" borderId="11" xfId="1" applyNumberFormat="1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Planned Expenses</a:t>
            </a:r>
          </a:p>
        </c:rich>
      </c:tx>
      <c:layout>
        <c:manualLayout>
          <c:xMode val="edge"/>
          <c:yMode val="edge"/>
          <c:x val="0.32125679644285093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401040253812496"/>
          <c:y val="0.33724340175953077"/>
          <c:w val="0.37198155377593262"/>
          <c:h val="0.45161290322580644"/>
        </c:manualLayout>
      </c:layout>
      <c:pieChart>
        <c:varyColors val="1"/>
        <c:ser>
          <c:idx val="0"/>
          <c:order val="0"/>
          <c:tx>
            <c:v>Planned Expense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99CCFF" mc:Ignorable="a14" a14:legacySpreadsheetColorIndex="4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6199894538547429E-2"/>
                  <c:y val="9.440198274335953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'Expense Analysis'!$A$6:$A$9</c:f>
              <c:strCache>
                <c:ptCount val="4"/>
                <c:pt idx="0">
                  <c:v>Employee Costs</c:v>
                </c:pt>
                <c:pt idx="1">
                  <c:v>Office Costs</c:v>
                </c:pt>
                <c:pt idx="2">
                  <c:v>Marketing Costs</c:v>
                </c:pt>
                <c:pt idx="3">
                  <c:v>Training/Travel</c:v>
                </c:pt>
              </c:strCache>
            </c:strRef>
          </c:cat>
          <c:val>
            <c:numRef>
              <c:f>'Expense Analysis'!$B$6:$B$9</c:f>
              <c:numCache>
                <c:formatCode>#,##0_);\(#,##0\)</c:formatCode>
                <c:ptCount val="4"/>
                <c:pt idx="0" formatCode="&quot;$&quot;#,##0_);\(&quot;$&quot;#,##0\)">
                  <c:v>1355090</c:v>
                </c:pt>
                <c:pt idx="1">
                  <c:v>138740</c:v>
                </c:pt>
                <c:pt idx="2">
                  <c:v>67800</c:v>
                </c:pt>
                <c:pt idx="3">
                  <c:v>48000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0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Expenses</a:t>
            </a:r>
          </a:p>
        </c:rich>
      </c:tx>
      <c:layout>
        <c:manualLayout>
          <c:xMode val="edge"/>
          <c:yMode val="edge"/>
          <c:x val="0.34426268875179389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084345822446098"/>
          <c:y val="0.33724340175953077"/>
          <c:w val="0.36065615012092694"/>
          <c:h val="0.45161290322580644"/>
        </c:manualLayout>
      </c:layout>
      <c:pieChart>
        <c:varyColors val="1"/>
        <c:ser>
          <c:idx val="1"/>
          <c:order val="0"/>
          <c:tx>
            <c:v>Actual Expense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99CCFF" mc:Ignorable="a14" a14:legacySpreadsheetColorIndex="4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'Expense Analysis'!$A$6:$A$9</c:f>
              <c:strCache>
                <c:ptCount val="4"/>
                <c:pt idx="0">
                  <c:v>Employee Costs</c:v>
                </c:pt>
                <c:pt idx="1">
                  <c:v>Office Costs</c:v>
                </c:pt>
                <c:pt idx="2">
                  <c:v>Marketing Costs</c:v>
                </c:pt>
                <c:pt idx="3">
                  <c:v>Training/Travel</c:v>
                </c:pt>
              </c:strCache>
            </c:strRef>
          </c:cat>
          <c:val>
            <c:numRef>
              <c:f>'Expense Analysis'!$C$6:$C$9</c:f>
              <c:numCache>
                <c:formatCode>#,##0_);\(#,##0\)</c:formatCode>
                <c:ptCount val="4"/>
                <c:pt idx="0" formatCode="&quot;$&quot;#,##0_);\(&quot;$&quot;#,##0\)">
                  <c:v>659130</c:v>
                </c:pt>
                <c:pt idx="1">
                  <c:v>69350</c:v>
                </c:pt>
                <c:pt idx="2">
                  <c:v>33159</c:v>
                </c:pt>
                <c:pt idx="3">
                  <c:v>21300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0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Expenses</a:t>
            </a:r>
          </a:p>
        </c:rich>
      </c:tx>
      <c:layout>
        <c:manualLayout>
          <c:xMode val="edge"/>
          <c:yMode val="edge"/>
          <c:x val="0.41806020066889632"/>
          <c:y val="1.9639934533551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94202898550725"/>
          <c:y val="0.12111292962356793"/>
          <c:w val="0.87290969899665549"/>
          <c:h val="0.68248772504091648"/>
        </c:manualLayout>
      </c:layout>
      <c:barChart>
        <c:barDir val="col"/>
        <c:grouping val="clustered"/>
        <c:varyColors val="0"/>
        <c:ser>
          <c:idx val="0"/>
          <c:order val="0"/>
          <c:tx>
            <c:v>Variance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'Expense Variances'!$B$37:$M$37</c:f>
              <c:numCache>
                <c:formatCode>"$"#,##0_);\("$"#,##0\)</c:formatCode>
                <c:ptCount val="12"/>
                <c:pt idx="0">
                  <c:v>1738</c:v>
                </c:pt>
                <c:pt idx="1">
                  <c:v>-984</c:v>
                </c:pt>
                <c:pt idx="2">
                  <c:v>1255</c:v>
                </c:pt>
                <c:pt idx="3">
                  <c:v>301</c:v>
                </c:pt>
                <c:pt idx="4">
                  <c:v>1440</c:v>
                </c:pt>
                <c:pt idx="5">
                  <c:v>-3744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Planned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'Planned Expenses'!$B$37:$M$37</c:f>
              <c:numCache>
                <c:formatCode>"$"#,##0_);\("$"#,##0\)</c:formatCode>
                <c:ptCount val="12"/>
                <c:pt idx="0">
                  <c:v>131420</c:v>
                </c:pt>
                <c:pt idx="1">
                  <c:v>126820</c:v>
                </c:pt>
                <c:pt idx="2">
                  <c:v>126820</c:v>
                </c:pt>
                <c:pt idx="3">
                  <c:v>137695</c:v>
                </c:pt>
                <c:pt idx="4">
                  <c:v>129695</c:v>
                </c:pt>
                <c:pt idx="5">
                  <c:v>130495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</c:ser>
        <c:ser>
          <c:idx val="2"/>
          <c:order val="2"/>
          <c:tx>
            <c:v>Actual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'Actual Expenses'!$B$37:$M$37</c:f>
              <c:numCache>
                <c:formatCode>"$"#,##0_);\("$"#,##0\)</c:formatCode>
                <c:ptCount val="12"/>
                <c:pt idx="0">
                  <c:v>129682</c:v>
                </c:pt>
                <c:pt idx="1">
                  <c:v>127804</c:v>
                </c:pt>
                <c:pt idx="2">
                  <c:v>125565</c:v>
                </c:pt>
                <c:pt idx="3">
                  <c:v>137394</c:v>
                </c:pt>
                <c:pt idx="4">
                  <c:v>128255</c:v>
                </c:pt>
                <c:pt idx="5">
                  <c:v>134239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90560"/>
        <c:axId val="130620160"/>
      </c:barChart>
      <c:catAx>
        <c:axId val="5869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2842809364548493"/>
              <c:y val="0.94435351882160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620160"/>
        <c:crosses val="autoZero"/>
        <c:auto val="1"/>
        <c:lblAlgn val="ctr"/>
        <c:lblOffset val="100"/>
        <c:tickMarkSkip val="1"/>
        <c:noMultiLvlLbl val="0"/>
      </c:catAx>
      <c:valAx>
        <c:axId val="13062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Expenses</a:t>
                </a:r>
              </a:p>
            </c:rich>
          </c:tx>
          <c:layout>
            <c:manualLayout>
              <c:xMode val="edge"/>
              <c:yMode val="edge"/>
              <c:x val="1.2263099219620958E-2"/>
              <c:y val="0.409165302782324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690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8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57150</xdr:rowOff>
    </xdr:from>
    <xdr:to>
      <xdr:col>4</xdr:col>
      <xdr:colOff>104775</xdr:colOff>
      <xdr:row>1</xdr:row>
      <xdr:rowOff>200025</xdr:rowOff>
    </xdr:to>
    <xdr:pic>
      <xdr:nvPicPr>
        <xdr:cNvPr id="1025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5715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76200</xdr:rowOff>
    </xdr:from>
    <xdr:to>
      <xdr:col>2</xdr:col>
      <xdr:colOff>857250</xdr:colOff>
      <xdr:row>1</xdr:row>
      <xdr:rowOff>219075</xdr:rowOff>
    </xdr:to>
    <xdr:pic>
      <xdr:nvPicPr>
        <xdr:cNvPr id="2049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7620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76200</xdr:rowOff>
    </xdr:from>
    <xdr:to>
      <xdr:col>3</xdr:col>
      <xdr:colOff>209550</xdr:colOff>
      <xdr:row>1</xdr:row>
      <xdr:rowOff>219075</xdr:rowOff>
    </xdr:to>
    <xdr:pic>
      <xdr:nvPicPr>
        <xdr:cNvPr id="3073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7620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76200</xdr:rowOff>
    </xdr:from>
    <xdr:to>
      <xdr:col>2</xdr:col>
      <xdr:colOff>857250</xdr:colOff>
      <xdr:row>1</xdr:row>
      <xdr:rowOff>219075</xdr:rowOff>
    </xdr:to>
    <xdr:pic>
      <xdr:nvPicPr>
        <xdr:cNvPr id="4097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20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10</xdr:row>
      <xdr:rowOff>57150</xdr:rowOff>
    </xdr:from>
    <xdr:to>
      <xdr:col>2</xdr:col>
      <xdr:colOff>752475</xdr:colOff>
      <xdr:row>30</xdr:row>
      <xdr:rowOff>66675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685800</xdr:colOff>
      <xdr:row>10</xdr:row>
      <xdr:rowOff>57150</xdr:rowOff>
    </xdr:from>
    <xdr:to>
      <xdr:col>4</xdr:col>
      <xdr:colOff>1619250</xdr:colOff>
      <xdr:row>30</xdr:row>
      <xdr:rowOff>66675</xdr:rowOff>
    </xdr:to>
    <xdr:graphicFrame macro="">
      <xdr:nvGraphicFramePr>
        <xdr:cNvPr id="40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N805"/>
  <sheetViews>
    <sheetView tabSelected="1" zoomScale="75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40" sqref="A40"/>
    </sheetView>
  </sheetViews>
  <sheetFormatPr defaultRowHeight="12.75" x14ac:dyDescent="0.2"/>
  <cols>
    <col min="1" max="1" width="31.5703125" customWidth="1"/>
    <col min="2" max="2" width="12.28515625" bestFit="1" customWidth="1"/>
    <col min="3" max="3" width="13.140625" bestFit="1" customWidth="1"/>
    <col min="4" max="4" width="13.140625" style="6" bestFit="1" customWidth="1"/>
    <col min="5" max="7" width="13.140625" bestFit="1" customWidth="1"/>
    <col min="8" max="8" width="12.7109375" bestFit="1" customWidth="1"/>
    <col min="9" max="9" width="14.5703125" bestFit="1" customWidth="1"/>
    <col min="10" max="10" width="14.28515625" bestFit="1" customWidth="1"/>
    <col min="11" max="11" width="14.5703125" bestFit="1" customWidth="1"/>
    <col min="12" max="12" width="14.28515625" bestFit="1" customWidth="1"/>
    <col min="13" max="13" width="14.5703125" bestFit="1" customWidth="1"/>
    <col min="14" max="14" width="14.28515625" style="1" bestFit="1" customWidth="1"/>
  </cols>
  <sheetData>
    <row r="1" spans="1:14" s="8" customFormat="1" ht="22.5" x14ac:dyDescent="0.45">
      <c r="A1" s="128" t="s">
        <v>13</v>
      </c>
      <c r="B1" s="129"/>
      <c r="D1" s="9"/>
    </row>
    <row r="2" spans="1:14" s="12" customFormat="1" ht="19.5" x14ac:dyDescent="0.4">
      <c r="A2" s="53" t="s">
        <v>14</v>
      </c>
      <c r="D2" s="13"/>
    </row>
    <row r="3" spans="1:14" s="8" customFormat="1" ht="15.75" customHeight="1" x14ac:dyDescent="0.3">
      <c r="A3" s="14"/>
      <c r="D3" s="9"/>
    </row>
    <row r="4" spans="1:14" s="3" customFormat="1" x14ac:dyDescent="0.2">
      <c r="D4" s="5"/>
    </row>
    <row r="5" spans="1:14" s="30" customFormat="1" ht="22.5" customHeight="1" x14ac:dyDescent="0.2">
      <c r="A5" s="42" t="s">
        <v>26</v>
      </c>
      <c r="B5" s="46" t="s">
        <v>0</v>
      </c>
      <c r="C5" s="43" t="s">
        <v>1</v>
      </c>
      <c r="D5" s="44" t="s">
        <v>2</v>
      </c>
      <c r="E5" s="43" t="s">
        <v>3</v>
      </c>
      <c r="F5" s="43" t="s">
        <v>4</v>
      </c>
      <c r="G5" s="43" t="s">
        <v>5</v>
      </c>
      <c r="H5" s="44" t="s">
        <v>6</v>
      </c>
      <c r="I5" s="43" t="s">
        <v>7</v>
      </c>
      <c r="J5" s="43" t="s">
        <v>8</v>
      </c>
      <c r="K5" s="43" t="s">
        <v>9</v>
      </c>
      <c r="L5" s="43" t="s">
        <v>10</v>
      </c>
      <c r="M5" s="44" t="s">
        <v>11</v>
      </c>
      <c r="N5" s="45" t="s">
        <v>15</v>
      </c>
    </row>
    <row r="6" spans="1:14" s="33" customFormat="1" ht="18" customHeight="1" x14ac:dyDescent="0.2">
      <c r="A6" s="51" t="s">
        <v>36</v>
      </c>
      <c r="B6" s="122"/>
      <c r="C6" s="123"/>
      <c r="D6" s="124"/>
      <c r="E6" s="123"/>
      <c r="F6" s="123"/>
      <c r="G6" s="123"/>
      <c r="H6" s="37"/>
      <c r="I6" s="37"/>
      <c r="J6" s="37"/>
      <c r="K6" s="37"/>
      <c r="L6" s="37"/>
      <c r="M6" s="37"/>
      <c r="N6" s="38"/>
    </row>
    <row r="7" spans="1:14" s="2" customFormat="1" ht="15" x14ac:dyDescent="0.3">
      <c r="A7" s="133" t="s">
        <v>16</v>
      </c>
      <c r="B7" s="125">
        <v>85000</v>
      </c>
      <c r="C7" s="39">
        <v>85000</v>
      </c>
      <c r="D7" s="39">
        <v>85000</v>
      </c>
      <c r="E7" s="39">
        <v>87500</v>
      </c>
      <c r="F7" s="39">
        <v>87500</v>
      </c>
      <c r="G7" s="39">
        <v>87500</v>
      </c>
      <c r="H7" s="39">
        <v>87500</v>
      </c>
      <c r="I7" s="39">
        <v>92400</v>
      </c>
      <c r="J7" s="39">
        <v>92400</v>
      </c>
      <c r="K7" s="39">
        <v>92400</v>
      </c>
      <c r="L7" s="39">
        <v>92400</v>
      </c>
      <c r="M7" s="39">
        <v>92400</v>
      </c>
      <c r="N7" s="163">
        <f>SUM(B7:M7)</f>
        <v>1067000</v>
      </c>
    </row>
    <row r="8" spans="1:14" ht="15" x14ac:dyDescent="0.3">
      <c r="A8" s="136" t="s">
        <v>17</v>
      </c>
      <c r="B8" s="126">
        <f>B7*0.27</f>
        <v>22950</v>
      </c>
      <c r="C8" s="40">
        <f t="shared" ref="C8:M8" si="0">C7*0.27</f>
        <v>22950</v>
      </c>
      <c r="D8" s="40">
        <f t="shared" si="0"/>
        <v>22950</v>
      </c>
      <c r="E8" s="40">
        <f t="shared" si="0"/>
        <v>23625</v>
      </c>
      <c r="F8" s="40">
        <f t="shared" si="0"/>
        <v>23625</v>
      </c>
      <c r="G8" s="40">
        <f t="shared" si="0"/>
        <v>23625</v>
      </c>
      <c r="H8" s="40">
        <f t="shared" si="0"/>
        <v>23625</v>
      </c>
      <c r="I8" s="40">
        <f t="shared" si="0"/>
        <v>24948</v>
      </c>
      <c r="J8" s="40">
        <f t="shared" si="0"/>
        <v>24948</v>
      </c>
      <c r="K8" s="40">
        <f t="shared" si="0"/>
        <v>24948</v>
      </c>
      <c r="L8" s="40">
        <f t="shared" si="0"/>
        <v>24948</v>
      </c>
      <c r="M8" s="40">
        <f t="shared" si="0"/>
        <v>24948</v>
      </c>
      <c r="N8" s="164">
        <f>SUM(B8:M8)</f>
        <v>288090</v>
      </c>
    </row>
    <row r="9" spans="1:14" s="1" customFormat="1" ht="15" x14ac:dyDescent="0.3">
      <c r="A9" s="58" t="s">
        <v>47</v>
      </c>
      <c r="B9" s="127">
        <f t="shared" ref="B9:N9" si="1">SUM(B7:B8)</f>
        <v>107950</v>
      </c>
      <c r="C9" s="41">
        <f t="shared" si="1"/>
        <v>107950</v>
      </c>
      <c r="D9" s="41">
        <f t="shared" si="1"/>
        <v>107950</v>
      </c>
      <c r="E9" s="41">
        <f t="shared" si="1"/>
        <v>111125</v>
      </c>
      <c r="F9" s="41">
        <f t="shared" si="1"/>
        <v>111125</v>
      </c>
      <c r="G9" s="41">
        <f t="shared" si="1"/>
        <v>111125</v>
      </c>
      <c r="H9" s="41">
        <f t="shared" si="1"/>
        <v>111125</v>
      </c>
      <c r="I9" s="41">
        <f t="shared" si="1"/>
        <v>117348</v>
      </c>
      <c r="J9" s="41">
        <f t="shared" si="1"/>
        <v>117348</v>
      </c>
      <c r="K9" s="41">
        <f t="shared" si="1"/>
        <v>117348</v>
      </c>
      <c r="L9" s="41">
        <f t="shared" si="1"/>
        <v>117348</v>
      </c>
      <c r="M9" s="41">
        <f t="shared" si="1"/>
        <v>117348</v>
      </c>
      <c r="N9" s="165">
        <f t="shared" si="1"/>
        <v>1355090</v>
      </c>
    </row>
    <row r="10" spans="1:14" x14ac:dyDescent="0.2">
      <c r="A10" s="11"/>
      <c r="B10" s="17"/>
      <c r="C10" s="17"/>
      <c r="D10" s="18"/>
      <c r="E10" s="17"/>
      <c r="F10" s="17"/>
      <c r="G10" s="17"/>
      <c r="H10" s="17"/>
      <c r="I10" s="17"/>
      <c r="J10" s="17"/>
      <c r="K10" s="17"/>
      <c r="L10" s="17"/>
      <c r="M10" s="17"/>
      <c r="N10" s="166"/>
    </row>
    <row r="11" spans="1:14" s="33" customFormat="1" ht="18" customHeight="1" x14ac:dyDescent="0.2">
      <c r="A11" s="51" t="s">
        <v>18</v>
      </c>
      <c r="B11" s="34"/>
      <c r="C11" s="34"/>
      <c r="D11" s="35"/>
      <c r="E11" s="34"/>
      <c r="F11" s="34"/>
      <c r="G11" s="34"/>
      <c r="H11" s="34"/>
      <c r="I11" s="34"/>
      <c r="J11" s="34"/>
      <c r="K11" s="34"/>
      <c r="L11" s="34"/>
      <c r="M11" s="34"/>
      <c r="N11" s="167"/>
    </row>
    <row r="12" spans="1:14" ht="15" x14ac:dyDescent="0.3">
      <c r="A12" s="133" t="s">
        <v>37</v>
      </c>
      <c r="B12" s="47">
        <v>9800</v>
      </c>
      <c r="C12" s="47">
        <v>9800</v>
      </c>
      <c r="D12" s="47">
        <v>9800</v>
      </c>
      <c r="E12" s="47">
        <v>9800</v>
      </c>
      <c r="F12" s="47">
        <v>9800</v>
      </c>
      <c r="G12" s="47">
        <v>9800</v>
      </c>
      <c r="H12" s="47">
        <v>9800</v>
      </c>
      <c r="I12" s="47">
        <v>9800</v>
      </c>
      <c r="J12" s="47">
        <v>9800</v>
      </c>
      <c r="K12" s="47">
        <v>9800</v>
      </c>
      <c r="L12" s="47">
        <v>9800</v>
      </c>
      <c r="M12" s="47">
        <v>9800</v>
      </c>
      <c r="N12" s="168">
        <f t="shared" ref="N12:N20" si="2">SUM(B12:M12)</f>
        <v>117600</v>
      </c>
    </row>
    <row r="13" spans="1:14" ht="15" x14ac:dyDescent="0.3">
      <c r="A13" s="136" t="s">
        <v>19</v>
      </c>
      <c r="B13" s="48"/>
      <c r="C13" s="48">
        <v>400</v>
      </c>
      <c r="D13" s="48">
        <v>400</v>
      </c>
      <c r="E13" s="48">
        <v>100</v>
      </c>
      <c r="F13" s="48">
        <v>100</v>
      </c>
      <c r="G13" s="48">
        <v>100</v>
      </c>
      <c r="H13" s="48">
        <v>100</v>
      </c>
      <c r="I13" s="48">
        <v>100</v>
      </c>
      <c r="J13" s="48">
        <v>100</v>
      </c>
      <c r="K13" s="48">
        <v>100</v>
      </c>
      <c r="L13" s="48">
        <v>400</v>
      </c>
      <c r="M13" s="48">
        <v>400</v>
      </c>
      <c r="N13" s="169">
        <f t="shared" si="2"/>
        <v>2300</v>
      </c>
    </row>
    <row r="14" spans="1:14" ht="15" x14ac:dyDescent="0.3">
      <c r="A14" s="137" t="s">
        <v>20</v>
      </c>
      <c r="B14" s="48">
        <v>300</v>
      </c>
      <c r="C14" s="48">
        <v>300</v>
      </c>
      <c r="D14" s="48">
        <v>300</v>
      </c>
      <c r="E14" s="48">
        <v>300</v>
      </c>
      <c r="F14" s="48">
        <v>300</v>
      </c>
      <c r="G14" s="48">
        <v>300</v>
      </c>
      <c r="H14" s="48">
        <v>300</v>
      </c>
      <c r="I14" s="48">
        <v>300</v>
      </c>
      <c r="J14" s="48">
        <v>300</v>
      </c>
      <c r="K14" s="48">
        <v>300</v>
      </c>
      <c r="L14" s="48">
        <v>300</v>
      </c>
      <c r="M14" s="48">
        <v>300</v>
      </c>
      <c r="N14" s="170">
        <f t="shared" si="2"/>
        <v>3600</v>
      </c>
    </row>
    <row r="15" spans="1:14" ht="15" x14ac:dyDescent="0.3">
      <c r="A15" s="136" t="s">
        <v>22</v>
      </c>
      <c r="B15" s="48">
        <v>40</v>
      </c>
      <c r="C15" s="48">
        <v>40</v>
      </c>
      <c r="D15" s="48">
        <v>40</v>
      </c>
      <c r="E15" s="48">
        <v>40</v>
      </c>
      <c r="F15" s="48">
        <v>40</v>
      </c>
      <c r="G15" s="48">
        <v>40</v>
      </c>
      <c r="H15" s="48">
        <v>40</v>
      </c>
      <c r="I15" s="48">
        <v>40</v>
      </c>
      <c r="J15" s="48">
        <v>40</v>
      </c>
      <c r="K15" s="48">
        <v>40</v>
      </c>
      <c r="L15" s="48">
        <v>40</v>
      </c>
      <c r="M15" s="48">
        <v>40</v>
      </c>
      <c r="N15" s="169">
        <f>SUM(B15:M15)</f>
        <v>480</v>
      </c>
    </row>
    <row r="16" spans="1:14" ht="15" x14ac:dyDescent="0.3">
      <c r="A16" s="137" t="s">
        <v>21</v>
      </c>
      <c r="B16" s="48">
        <v>250</v>
      </c>
      <c r="C16" s="48">
        <v>250</v>
      </c>
      <c r="D16" s="48">
        <v>250</v>
      </c>
      <c r="E16" s="48">
        <v>250</v>
      </c>
      <c r="F16" s="48">
        <v>250</v>
      </c>
      <c r="G16" s="48">
        <v>250</v>
      </c>
      <c r="H16" s="48">
        <v>250</v>
      </c>
      <c r="I16" s="48">
        <v>250</v>
      </c>
      <c r="J16" s="48">
        <v>250</v>
      </c>
      <c r="K16" s="48">
        <v>250</v>
      </c>
      <c r="L16" s="48">
        <v>250</v>
      </c>
      <c r="M16" s="48">
        <v>250</v>
      </c>
      <c r="N16" s="170">
        <f t="shared" si="2"/>
        <v>3000</v>
      </c>
    </row>
    <row r="17" spans="1:14" s="4" customFormat="1" ht="15" x14ac:dyDescent="0.3">
      <c r="A17" s="136" t="s">
        <v>38</v>
      </c>
      <c r="B17" s="40">
        <v>180</v>
      </c>
      <c r="C17" s="40">
        <v>180</v>
      </c>
      <c r="D17" s="40">
        <v>180</v>
      </c>
      <c r="E17" s="40">
        <v>180</v>
      </c>
      <c r="F17" s="40">
        <v>180</v>
      </c>
      <c r="G17" s="40">
        <v>180</v>
      </c>
      <c r="H17" s="40">
        <v>180</v>
      </c>
      <c r="I17" s="40">
        <v>180</v>
      </c>
      <c r="J17" s="40">
        <v>180</v>
      </c>
      <c r="K17" s="40">
        <v>180</v>
      </c>
      <c r="L17" s="40">
        <v>180</v>
      </c>
      <c r="M17" s="40">
        <v>180</v>
      </c>
      <c r="N17" s="169">
        <f t="shared" si="2"/>
        <v>2160</v>
      </c>
    </row>
    <row r="18" spans="1:14" s="4" customFormat="1" ht="15" x14ac:dyDescent="0.3">
      <c r="A18" s="137" t="s">
        <v>39</v>
      </c>
      <c r="B18" s="40">
        <v>200</v>
      </c>
      <c r="C18" s="40">
        <v>200</v>
      </c>
      <c r="D18" s="40">
        <v>200</v>
      </c>
      <c r="E18" s="40">
        <v>200</v>
      </c>
      <c r="F18" s="40">
        <v>200</v>
      </c>
      <c r="G18" s="40">
        <v>200</v>
      </c>
      <c r="H18" s="40">
        <v>200</v>
      </c>
      <c r="I18" s="40">
        <v>200</v>
      </c>
      <c r="J18" s="40">
        <v>200</v>
      </c>
      <c r="K18" s="40">
        <v>200</v>
      </c>
      <c r="L18" s="40">
        <v>200</v>
      </c>
      <c r="M18" s="40">
        <v>200</v>
      </c>
      <c r="N18" s="170">
        <f>SUM(B18:M18)</f>
        <v>2400</v>
      </c>
    </row>
    <row r="19" spans="1:14" s="4" customFormat="1" ht="15" x14ac:dyDescent="0.3">
      <c r="A19" s="136" t="s">
        <v>24</v>
      </c>
      <c r="B19" s="40">
        <v>600</v>
      </c>
      <c r="C19" s="40">
        <v>600</v>
      </c>
      <c r="D19" s="40">
        <v>600</v>
      </c>
      <c r="E19" s="40">
        <v>600</v>
      </c>
      <c r="F19" s="40">
        <v>600</v>
      </c>
      <c r="G19" s="40">
        <v>600</v>
      </c>
      <c r="H19" s="40">
        <v>600</v>
      </c>
      <c r="I19" s="40">
        <v>600</v>
      </c>
      <c r="J19" s="40">
        <v>600</v>
      </c>
      <c r="K19" s="40">
        <v>600</v>
      </c>
      <c r="L19" s="40">
        <v>600</v>
      </c>
      <c r="M19" s="40">
        <v>600</v>
      </c>
      <c r="N19" s="169">
        <f>SUM(B19:M19)</f>
        <v>7200</v>
      </c>
    </row>
    <row r="20" spans="1:14" s="1" customFormat="1" x14ac:dyDescent="0.2">
      <c r="A20" s="50" t="s">
        <v>47</v>
      </c>
      <c r="B20" s="49">
        <f>SUM(B12:B19)</f>
        <v>11370</v>
      </c>
      <c r="C20" s="49">
        <f t="shared" ref="C20:K20" si="3">SUM(C12:C19)</f>
        <v>11770</v>
      </c>
      <c r="D20" s="49">
        <f t="shared" si="3"/>
        <v>11770</v>
      </c>
      <c r="E20" s="49">
        <f t="shared" si="3"/>
        <v>11470</v>
      </c>
      <c r="F20" s="49">
        <f t="shared" si="3"/>
        <v>11470</v>
      </c>
      <c r="G20" s="49">
        <f t="shared" si="3"/>
        <v>11470</v>
      </c>
      <c r="H20" s="49">
        <f t="shared" si="3"/>
        <v>11470</v>
      </c>
      <c r="I20" s="49">
        <f t="shared" si="3"/>
        <v>11470</v>
      </c>
      <c r="J20" s="49">
        <f t="shared" si="3"/>
        <v>11470</v>
      </c>
      <c r="K20" s="49">
        <f t="shared" si="3"/>
        <v>11470</v>
      </c>
      <c r="L20" s="49">
        <f>SUM(L12:L19)</f>
        <v>11770</v>
      </c>
      <c r="M20" s="49">
        <f>SUM(M12:M19)</f>
        <v>11770</v>
      </c>
      <c r="N20" s="171">
        <f t="shared" si="2"/>
        <v>138740</v>
      </c>
    </row>
    <row r="21" spans="1:14" s="2" customFormat="1" x14ac:dyDescent="0.2">
      <c r="A21" s="7"/>
      <c r="B21" s="19"/>
      <c r="C21" s="19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166"/>
    </row>
    <row r="22" spans="1:14" s="33" customFormat="1" ht="18" customHeight="1" x14ac:dyDescent="0.2">
      <c r="A22" s="51" t="s">
        <v>23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67"/>
    </row>
    <row r="23" spans="1:14" ht="15" x14ac:dyDescent="0.3">
      <c r="A23" s="133" t="s">
        <v>40</v>
      </c>
      <c r="B23" s="47">
        <v>500</v>
      </c>
      <c r="C23" s="47">
        <v>500</v>
      </c>
      <c r="D23" s="47">
        <v>500</v>
      </c>
      <c r="E23" s="47">
        <v>500</v>
      </c>
      <c r="F23" s="47">
        <v>500</v>
      </c>
      <c r="G23" s="47">
        <v>500</v>
      </c>
      <c r="H23" s="47">
        <v>500</v>
      </c>
      <c r="I23" s="47">
        <v>500</v>
      </c>
      <c r="J23" s="47">
        <v>500</v>
      </c>
      <c r="K23" s="47">
        <v>500</v>
      </c>
      <c r="L23" s="47">
        <v>500</v>
      </c>
      <c r="M23" s="47">
        <v>500</v>
      </c>
      <c r="N23" s="168">
        <f>SUM(B23:M23)</f>
        <v>6000</v>
      </c>
    </row>
    <row r="24" spans="1:14" ht="15" x14ac:dyDescent="0.3">
      <c r="A24" s="136" t="s">
        <v>41</v>
      </c>
      <c r="B24" s="48">
        <v>200</v>
      </c>
      <c r="C24" s="48">
        <v>200</v>
      </c>
      <c r="D24" s="48">
        <v>200</v>
      </c>
      <c r="E24" s="48">
        <v>200</v>
      </c>
      <c r="F24" s="48">
        <v>200</v>
      </c>
      <c r="G24" s="48">
        <v>1000</v>
      </c>
      <c r="H24" s="48">
        <v>200</v>
      </c>
      <c r="I24" s="48">
        <v>200</v>
      </c>
      <c r="J24" s="48">
        <v>200</v>
      </c>
      <c r="K24" s="48">
        <v>200</v>
      </c>
      <c r="L24" s="48">
        <v>200</v>
      </c>
      <c r="M24" s="48">
        <v>1000</v>
      </c>
      <c r="N24" s="169">
        <f t="shared" ref="N24:N29" si="4">SUM(B24:M24)</f>
        <v>4000</v>
      </c>
    </row>
    <row r="25" spans="1:14" s="2" customFormat="1" ht="15" x14ac:dyDescent="0.3">
      <c r="A25" s="137" t="s">
        <v>42</v>
      </c>
      <c r="B25" s="48">
        <v>5000</v>
      </c>
      <c r="C25" s="48">
        <v>0</v>
      </c>
      <c r="D25" s="48">
        <v>0</v>
      </c>
      <c r="E25" s="48">
        <v>5000</v>
      </c>
      <c r="F25" s="48">
        <v>0</v>
      </c>
      <c r="G25" s="48">
        <v>0</v>
      </c>
      <c r="H25" s="48">
        <v>5000</v>
      </c>
      <c r="I25" s="48">
        <v>0</v>
      </c>
      <c r="J25" s="48">
        <v>0</v>
      </c>
      <c r="K25" s="48">
        <v>5000</v>
      </c>
      <c r="L25" s="48">
        <v>0</v>
      </c>
      <c r="M25" s="48">
        <v>0</v>
      </c>
      <c r="N25" s="170">
        <f t="shared" si="4"/>
        <v>20000</v>
      </c>
    </row>
    <row r="26" spans="1:14" ht="15" x14ac:dyDescent="0.3">
      <c r="A26" s="136" t="s">
        <v>43</v>
      </c>
      <c r="B26" s="48">
        <v>200</v>
      </c>
      <c r="C26" s="48">
        <v>200</v>
      </c>
      <c r="D26" s="48">
        <v>200</v>
      </c>
      <c r="E26" s="48">
        <v>200</v>
      </c>
      <c r="F26" s="48">
        <v>200</v>
      </c>
      <c r="G26" s="48">
        <v>200</v>
      </c>
      <c r="H26" s="48">
        <v>200</v>
      </c>
      <c r="I26" s="48">
        <v>200</v>
      </c>
      <c r="J26" s="48">
        <v>200</v>
      </c>
      <c r="K26" s="48">
        <v>200</v>
      </c>
      <c r="L26" s="48">
        <v>200</v>
      </c>
      <c r="M26" s="48">
        <v>200</v>
      </c>
      <c r="N26" s="169">
        <f t="shared" si="4"/>
        <v>2400</v>
      </c>
    </row>
    <row r="27" spans="1:14" ht="15" x14ac:dyDescent="0.3">
      <c r="A27" s="137" t="s">
        <v>44</v>
      </c>
      <c r="B27" s="48">
        <v>2000</v>
      </c>
      <c r="C27" s="48">
        <v>2000</v>
      </c>
      <c r="D27" s="48">
        <v>2000</v>
      </c>
      <c r="E27" s="48">
        <v>5000</v>
      </c>
      <c r="F27" s="48">
        <v>2000</v>
      </c>
      <c r="G27" s="48">
        <v>2000</v>
      </c>
      <c r="H27" s="48">
        <v>2000</v>
      </c>
      <c r="I27" s="48">
        <v>5000</v>
      </c>
      <c r="J27" s="48">
        <v>2000</v>
      </c>
      <c r="K27" s="48">
        <v>2000</v>
      </c>
      <c r="L27" s="48">
        <v>2000</v>
      </c>
      <c r="M27" s="48">
        <v>5000</v>
      </c>
      <c r="N27" s="170">
        <f t="shared" si="4"/>
        <v>33000</v>
      </c>
    </row>
    <row r="28" spans="1:14" ht="15" x14ac:dyDescent="0.3">
      <c r="A28" s="136" t="s">
        <v>12</v>
      </c>
      <c r="B28" s="48">
        <v>200</v>
      </c>
      <c r="C28" s="48">
        <v>200</v>
      </c>
      <c r="D28" s="48">
        <v>200</v>
      </c>
      <c r="E28" s="48">
        <v>200</v>
      </c>
      <c r="F28" s="48">
        <v>200</v>
      </c>
      <c r="G28" s="48">
        <v>200</v>
      </c>
      <c r="H28" s="48">
        <v>200</v>
      </c>
      <c r="I28" s="48">
        <v>200</v>
      </c>
      <c r="J28" s="48">
        <v>200</v>
      </c>
      <c r="K28" s="48">
        <v>200</v>
      </c>
      <c r="L28" s="48">
        <v>200</v>
      </c>
      <c r="M28" s="48">
        <v>200</v>
      </c>
      <c r="N28" s="169">
        <f t="shared" si="4"/>
        <v>2400</v>
      </c>
    </row>
    <row r="29" spans="1:14" s="1" customFormat="1" x14ac:dyDescent="0.2">
      <c r="A29" s="50" t="s">
        <v>47</v>
      </c>
      <c r="B29" s="49">
        <f>SUM(B23:B28)</f>
        <v>8100</v>
      </c>
      <c r="C29" s="49">
        <f t="shared" ref="C29:H29" si="5">SUM(C23:C28)</f>
        <v>3100</v>
      </c>
      <c r="D29" s="49">
        <f t="shared" si="5"/>
        <v>3100</v>
      </c>
      <c r="E29" s="49">
        <f t="shared" si="5"/>
        <v>11100</v>
      </c>
      <c r="F29" s="49">
        <f t="shared" si="5"/>
        <v>3100</v>
      </c>
      <c r="G29" s="49">
        <f t="shared" si="5"/>
        <v>3900</v>
      </c>
      <c r="H29" s="49">
        <f t="shared" si="5"/>
        <v>8100</v>
      </c>
      <c r="I29" s="49">
        <f>SUM(I23:I28)</f>
        <v>6100</v>
      </c>
      <c r="J29" s="49">
        <f>SUM(J23:J28)</f>
        <v>3100</v>
      </c>
      <c r="K29" s="49">
        <f>SUM(K23:K28)</f>
        <v>8100</v>
      </c>
      <c r="L29" s="49">
        <f>SUM(L23:L28)</f>
        <v>3100</v>
      </c>
      <c r="M29" s="49">
        <f>SUM(M23:M28)</f>
        <v>6900</v>
      </c>
      <c r="N29" s="171">
        <f t="shared" si="4"/>
        <v>67800</v>
      </c>
    </row>
    <row r="30" spans="1:14" s="2" customFormat="1" x14ac:dyDescent="0.2">
      <c r="A30" s="11"/>
      <c r="B30" s="21"/>
      <c r="C30" s="21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166"/>
    </row>
    <row r="31" spans="1:14" s="33" customFormat="1" ht="18" customHeight="1" x14ac:dyDescent="0.2">
      <c r="A31" s="55" t="s">
        <v>48</v>
      </c>
      <c r="B31" s="34"/>
      <c r="C31" s="34"/>
      <c r="D31" s="35"/>
      <c r="E31" s="34"/>
      <c r="F31" s="34"/>
      <c r="G31" s="34"/>
      <c r="H31" s="34"/>
      <c r="I31" s="34"/>
      <c r="J31" s="34"/>
      <c r="K31" s="34"/>
      <c r="L31" s="34"/>
      <c r="M31" s="34"/>
      <c r="N31" s="167"/>
    </row>
    <row r="32" spans="1:14" ht="15" x14ac:dyDescent="0.3">
      <c r="A32" s="133" t="s">
        <v>45</v>
      </c>
      <c r="B32" s="47">
        <v>2000</v>
      </c>
      <c r="C32" s="47">
        <v>2000</v>
      </c>
      <c r="D32" s="47">
        <v>2000</v>
      </c>
      <c r="E32" s="47">
        <v>2000</v>
      </c>
      <c r="F32" s="47">
        <v>2000</v>
      </c>
      <c r="G32" s="47">
        <v>2000</v>
      </c>
      <c r="H32" s="47">
        <v>2000</v>
      </c>
      <c r="I32" s="47">
        <v>2000</v>
      </c>
      <c r="J32" s="47">
        <v>2000</v>
      </c>
      <c r="K32" s="47">
        <v>2000</v>
      </c>
      <c r="L32" s="47">
        <v>2000</v>
      </c>
      <c r="M32" s="47">
        <v>2000</v>
      </c>
      <c r="N32" s="168">
        <f>SUM(B32:M32)</f>
        <v>24000</v>
      </c>
    </row>
    <row r="33" spans="1:14" ht="15" x14ac:dyDescent="0.3">
      <c r="A33" s="136" t="s">
        <v>49</v>
      </c>
      <c r="B33" s="48">
        <v>2000</v>
      </c>
      <c r="C33" s="48">
        <v>2000</v>
      </c>
      <c r="D33" s="48">
        <v>2000</v>
      </c>
      <c r="E33" s="48">
        <v>2000</v>
      </c>
      <c r="F33" s="48">
        <v>2000</v>
      </c>
      <c r="G33" s="48">
        <v>2000</v>
      </c>
      <c r="H33" s="48">
        <v>2000</v>
      </c>
      <c r="I33" s="48">
        <v>2000</v>
      </c>
      <c r="J33" s="48">
        <v>2000</v>
      </c>
      <c r="K33" s="48">
        <v>2000</v>
      </c>
      <c r="L33" s="48">
        <v>2000</v>
      </c>
      <c r="M33" s="48">
        <v>2000</v>
      </c>
      <c r="N33" s="169">
        <f>SUM(B33:M33)</f>
        <v>24000</v>
      </c>
    </row>
    <row r="34" spans="1:14" s="1" customFormat="1" ht="15" x14ac:dyDescent="0.3">
      <c r="A34" s="58" t="s">
        <v>47</v>
      </c>
      <c r="B34" s="49">
        <f>SUM(B32:B33)</f>
        <v>4000</v>
      </c>
      <c r="C34" s="49">
        <f t="shared" ref="C34:M34" si="6">SUM(C32:C33)</f>
        <v>4000</v>
      </c>
      <c r="D34" s="49">
        <f t="shared" si="6"/>
        <v>4000</v>
      </c>
      <c r="E34" s="49">
        <f t="shared" si="6"/>
        <v>4000</v>
      </c>
      <c r="F34" s="49">
        <f t="shared" si="6"/>
        <v>4000</v>
      </c>
      <c r="G34" s="49">
        <f t="shared" si="6"/>
        <v>4000</v>
      </c>
      <c r="H34" s="49">
        <f t="shared" si="6"/>
        <v>4000</v>
      </c>
      <c r="I34" s="49">
        <f t="shared" si="6"/>
        <v>4000</v>
      </c>
      <c r="J34" s="49">
        <f t="shared" si="6"/>
        <v>4000</v>
      </c>
      <c r="K34" s="49">
        <f t="shared" si="6"/>
        <v>4000</v>
      </c>
      <c r="L34" s="49">
        <f t="shared" si="6"/>
        <v>4000</v>
      </c>
      <c r="M34" s="49">
        <f t="shared" si="6"/>
        <v>4000</v>
      </c>
      <c r="N34" s="171">
        <f>SUM(B34:M34)</f>
        <v>48000</v>
      </c>
    </row>
    <row r="35" spans="1:14" s="1" customFormat="1" x14ac:dyDescent="0.2">
      <c r="A35" s="1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57"/>
    </row>
    <row r="36" spans="1:14" s="33" customFormat="1" ht="18" customHeight="1" x14ac:dyDescent="0.2">
      <c r="A36" s="60" t="s">
        <v>29</v>
      </c>
      <c r="B36" s="34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56"/>
    </row>
    <row r="37" spans="1:14" s="59" customFormat="1" ht="18" customHeight="1" x14ac:dyDescent="0.2">
      <c r="A37" s="157" t="s">
        <v>28</v>
      </c>
      <c r="B37" s="158">
        <f t="shared" ref="B37:N37" si="7">B34+B29+B20+B9</f>
        <v>131420</v>
      </c>
      <c r="C37" s="158">
        <f t="shared" si="7"/>
        <v>126820</v>
      </c>
      <c r="D37" s="158">
        <f t="shared" si="7"/>
        <v>126820</v>
      </c>
      <c r="E37" s="158">
        <f t="shared" si="7"/>
        <v>137695</v>
      </c>
      <c r="F37" s="158">
        <f t="shared" si="7"/>
        <v>129695</v>
      </c>
      <c r="G37" s="158">
        <f t="shared" si="7"/>
        <v>130495</v>
      </c>
      <c r="H37" s="158">
        <f t="shared" si="7"/>
        <v>134695</v>
      </c>
      <c r="I37" s="158">
        <f t="shared" si="7"/>
        <v>138918</v>
      </c>
      <c r="J37" s="158">
        <f t="shared" si="7"/>
        <v>135918</v>
      </c>
      <c r="K37" s="158">
        <f t="shared" si="7"/>
        <v>140918</v>
      </c>
      <c r="L37" s="158">
        <f t="shared" si="7"/>
        <v>136218</v>
      </c>
      <c r="M37" s="158">
        <f t="shared" si="7"/>
        <v>140018</v>
      </c>
      <c r="N37" s="159">
        <f t="shared" si="7"/>
        <v>1609630</v>
      </c>
    </row>
    <row r="38" spans="1:14" s="61" customFormat="1" ht="18" customHeight="1" x14ac:dyDescent="0.2">
      <c r="A38" s="160" t="s">
        <v>25</v>
      </c>
      <c r="B38" s="161">
        <f>B37</f>
        <v>131420</v>
      </c>
      <c r="C38" s="161">
        <f>C37+B38</f>
        <v>258240</v>
      </c>
      <c r="D38" s="161">
        <f>D37+C38</f>
        <v>385060</v>
      </c>
      <c r="E38" s="161">
        <f t="shared" ref="E38:K38" si="8">E37+D38</f>
        <v>522755</v>
      </c>
      <c r="F38" s="161">
        <f t="shared" si="8"/>
        <v>652450</v>
      </c>
      <c r="G38" s="161">
        <f t="shared" si="8"/>
        <v>782945</v>
      </c>
      <c r="H38" s="161">
        <f t="shared" si="8"/>
        <v>917640</v>
      </c>
      <c r="I38" s="161">
        <f t="shared" si="8"/>
        <v>1056558</v>
      </c>
      <c r="J38" s="161">
        <f t="shared" si="8"/>
        <v>1192476</v>
      </c>
      <c r="K38" s="161">
        <f t="shared" si="8"/>
        <v>1333394</v>
      </c>
      <c r="L38" s="161">
        <f>L37+K38</f>
        <v>1469612</v>
      </c>
      <c r="M38" s="161">
        <f>M37+L38</f>
        <v>1609630</v>
      </c>
      <c r="N38" s="162"/>
    </row>
    <row r="39" spans="1:14" x14ac:dyDescent="0.2">
      <c r="A39" s="10"/>
    </row>
    <row r="40" spans="1:14" x14ac:dyDescent="0.2">
      <c r="A40" s="10"/>
    </row>
    <row r="41" spans="1:14" x14ac:dyDescent="0.2">
      <c r="A41" s="10"/>
    </row>
    <row r="42" spans="1:14" x14ac:dyDescent="0.2">
      <c r="A42" s="10"/>
    </row>
    <row r="43" spans="1:14" x14ac:dyDescent="0.2">
      <c r="A43" s="10"/>
    </row>
    <row r="44" spans="1:14" x14ac:dyDescent="0.2">
      <c r="A44" s="10"/>
    </row>
    <row r="45" spans="1:14" x14ac:dyDescent="0.2">
      <c r="A45" s="10"/>
    </row>
    <row r="46" spans="1:14" x14ac:dyDescent="0.2">
      <c r="A46" s="10"/>
    </row>
    <row r="47" spans="1:14" x14ac:dyDescent="0.2">
      <c r="A47" s="10"/>
    </row>
    <row r="48" spans="1:14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  <row r="53" spans="1:1" x14ac:dyDescent="0.2">
      <c r="A53" s="10"/>
    </row>
    <row r="54" spans="1:1" x14ac:dyDescent="0.2">
      <c r="A54" s="10"/>
    </row>
    <row r="55" spans="1:1" x14ac:dyDescent="0.2">
      <c r="A55" s="10"/>
    </row>
    <row r="56" spans="1:1" x14ac:dyDescent="0.2">
      <c r="A56" s="10"/>
    </row>
    <row r="57" spans="1:1" x14ac:dyDescent="0.2">
      <c r="A57" s="10"/>
    </row>
    <row r="58" spans="1:1" x14ac:dyDescent="0.2">
      <c r="A58" s="10"/>
    </row>
    <row r="59" spans="1:1" x14ac:dyDescent="0.2">
      <c r="A59" s="10"/>
    </row>
    <row r="60" spans="1:1" x14ac:dyDescent="0.2">
      <c r="A60" s="10"/>
    </row>
    <row r="61" spans="1:1" x14ac:dyDescent="0.2">
      <c r="A61" s="10"/>
    </row>
    <row r="62" spans="1:1" x14ac:dyDescent="0.2">
      <c r="A62" s="10"/>
    </row>
    <row r="63" spans="1:1" x14ac:dyDescent="0.2">
      <c r="A63" s="10"/>
    </row>
    <row r="64" spans="1:1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  <row r="75" spans="1:1" x14ac:dyDescent="0.2">
      <c r="A75" s="10"/>
    </row>
    <row r="76" spans="1:1" x14ac:dyDescent="0.2">
      <c r="A76" s="10"/>
    </row>
    <row r="77" spans="1:1" x14ac:dyDescent="0.2">
      <c r="A77" s="10"/>
    </row>
    <row r="78" spans="1:1" x14ac:dyDescent="0.2">
      <c r="A78" s="10"/>
    </row>
    <row r="79" spans="1:1" x14ac:dyDescent="0.2">
      <c r="A79" s="10"/>
    </row>
    <row r="80" spans="1:1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</sheetData>
  <mergeCells count="1">
    <mergeCell ref="A1:B1"/>
  </mergeCells>
  <phoneticPr fontId="6" type="noConversion"/>
  <pageMargins left="0.75" right="0.75" top="1" bottom="1" header="0.5" footer="0.5"/>
  <pageSetup scale="5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  <pageSetUpPr fitToPage="1"/>
  </sheetPr>
  <dimension ref="A1:O42"/>
  <sheetViews>
    <sheetView zoomScale="75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40" sqref="A40"/>
    </sheetView>
  </sheetViews>
  <sheetFormatPr defaultRowHeight="12.75" x14ac:dyDescent="0.2"/>
  <cols>
    <col min="1" max="1" width="28.140625" customWidth="1"/>
    <col min="2" max="2" width="15.85546875" bestFit="1" customWidth="1"/>
    <col min="3" max="3" width="16.140625" bestFit="1" customWidth="1"/>
    <col min="4" max="4" width="15.85546875" bestFit="1" customWidth="1"/>
    <col min="5" max="10" width="16.140625" bestFit="1" customWidth="1"/>
    <col min="11" max="13" width="13.140625" bestFit="1" customWidth="1"/>
    <col min="14" max="14" width="12.5703125" bestFit="1" customWidth="1"/>
  </cols>
  <sheetData>
    <row r="1" spans="1:15" ht="22.5" x14ac:dyDescent="0.45">
      <c r="A1" s="52" t="s">
        <v>13</v>
      </c>
      <c r="B1" s="8"/>
      <c r="C1" s="8"/>
      <c r="D1" s="9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19.5" x14ac:dyDescent="0.4">
      <c r="A2" s="53" t="s">
        <v>14</v>
      </c>
      <c r="B2" s="12"/>
      <c r="C2" s="12"/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" ht="18.75" x14ac:dyDescent="0.3">
      <c r="A3" s="14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x14ac:dyDescent="0.2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s="33" customFormat="1" ht="21.95" customHeight="1" x14ac:dyDescent="0.2">
      <c r="A5" s="74" t="s">
        <v>27</v>
      </c>
      <c r="B5" s="75" t="s">
        <v>0</v>
      </c>
      <c r="C5" s="76" t="s">
        <v>1</v>
      </c>
      <c r="D5" s="77" t="s">
        <v>2</v>
      </c>
      <c r="E5" s="76" t="s">
        <v>3</v>
      </c>
      <c r="F5" s="76" t="s">
        <v>4</v>
      </c>
      <c r="G5" s="76" t="s">
        <v>5</v>
      </c>
      <c r="H5" s="77" t="s">
        <v>6</v>
      </c>
      <c r="I5" s="76" t="s">
        <v>7</v>
      </c>
      <c r="J5" s="76" t="s">
        <v>8</v>
      </c>
      <c r="K5" s="76" t="s">
        <v>9</v>
      </c>
      <c r="L5" s="76" t="s">
        <v>10</v>
      </c>
      <c r="M5" s="77" t="s">
        <v>11</v>
      </c>
      <c r="N5" s="78" t="s">
        <v>15</v>
      </c>
    </row>
    <row r="6" spans="1:15" ht="18" customHeight="1" x14ac:dyDescent="0.2">
      <c r="A6" s="79" t="s">
        <v>36</v>
      </c>
      <c r="B6" s="70"/>
      <c r="C6" s="71"/>
      <c r="D6" s="72"/>
      <c r="E6" s="71"/>
      <c r="F6" s="71"/>
      <c r="G6" s="71"/>
      <c r="H6" s="71"/>
      <c r="I6" s="71"/>
      <c r="J6" s="71"/>
      <c r="K6" s="71"/>
      <c r="L6" s="71"/>
      <c r="M6" s="71"/>
      <c r="N6" s="73"/>
    </row>
    <row r="7" spans="1:15" ht="15" x14ac:dyDescent="0.3">
      <c r="A7" s="133" t="s">
        <v>16</v>
      </c>
      <c r="B7" s="64">
        <v>85000</v>
      </c>
      <c r="C7" s="65">
        <v>85000</v>
      </c>
      <c r="D7" s="65">
        <v>85000</v>
      </c>
      <c r="E7" s="65">
        <v>88000</v>
      </c>
      <c r="F7" s="65">
        <v>88000</v>
      </c>
      <c r="G7" s="65">
        <v>88000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149">
        <f>SUM(B7:M7)</f>
        <v>519000</v>
      </c>
    </row>
    <row r="8" spans="1:15" ht="15" x14ac:dyDescent="0.3">
      <c r="A8" s="136" t="s">
        <v>17</v>
      </c>
      <c r="B8" s="66">
        <f>B7*0.27</f>
        <v>22950</v>
      </c>
      <c r="C8" s="67">
        <f t="shared" ref="C8:M8" si="0">C7*0.27</f>
        <v>22950</v>
      </c>
      <c r="D8" s="67">
        <f t="shared" si="0"/>
        <v>22950</v>
      </c>
      <c r="E8" s="67">
        <f t="shared" si="0"/>
        <v>23760</v>
      </c>
      <c r="F8" s="67">
        <f t="shared" si="0"/>
        <v>23760</v>
      </c>
      <c r="G8" s="67">
        <f t="shared" si="0"/>
        <v>23760</v>
      </c>
      <c r="H8" s="67">
        <f t="shared" si="0"/>
        <v>0</v>
      </c>
      <c r="I8" s="67">
        <f t="shared" si="0"/>
        <v>0</v>
      </c>
      <c r="J8" s="67">
        <f t="shared" si="0"/>
        <v>0</v>
      </c>
      <c r="K8" s="67">
        <f t="shared" si="0"/>
        <v>0</v>
      </c>
      <c r="L8" s="67">
        <f t="shared" si="0"/>
        <v>0</v>
      </c>
      <c r="M8" s="67">
        <f t="shared" si="0"/>
        <v>0</v>
      </c>
      <c r="N8" s="139">
        <f>SUM(B8:M8)</f>
        <v>140130</v>
      </c>
    </row>
    <row r="9" spans="1:15" ht="15" x14ac:dyDescent="0.3">
      <c r="A9" s="58" t="s">
        <v>47</v>
      </c>
      <c r="B9" s="68">
        <f>SUM(B7:B8)</f>
        <v>107950</v>
      </c>
      <c r="C9" s="69">
        <f t="shared" ref="C9:I9" si="1">SUM(C7:C8)</f>
        <v>107950</v>
      </c>
      <c r="D9" s="69">
        <f t="shared" si="1"/>
        <v>107950</v>
      </c>
      <c r="E9" s="69">
        <f t="shared" si="1"/>
        <v>111760</v>
      </c>
      <c r="F9" s="69">
        <f t="shared" si="1"/>
        <v>111760</v>
      </c>
      <c r="G9" s="69">
        <f t="shared" si="1"/>
        <v>111760</v>
      </c>
      <c r="H9" s="69">
        <f t="shared" si="1"/>
        <v>0</v>
      </c>
      <c r="I9" s="69">
        <f t="shared" si="1"/>
        <v>0</v>
      </c>
      <c r="J9" s="69">
        <f>SUM(J7:J8)</f>
        <v>0</v>
      </c>
      <c r="K9" s="69">
        <f>SUM(K7:K8)</f>
        <v>0</v>
      </c>
      <c r="L9" s="69">
        <f>SUM(L7:L8)</f>
        <v>0</v>
      </c>
      <c r="M9" s="69">
        <f>SUM(M7:M8)</f>
        <v>0</v>
      </c>
      <c r="N9" s="140">
        <f>SUM(N7:N8)</f>
        <v>659130</v>
      </c>
    </row>
    <row r="10" spans="1:15" x14ac:dyDescent="0.2">
      <c r="A10" s="11"/>
      <c r="B10" s="24"/>
      <c r="C10" s="24"/>
      <c r="D10" s="18"/>
      <c r="E10" s="24"/>
      <c r="F10" s="24"/>
      <c r="G10" s="24"/>
      <c r="H10" s="24"/>
      <c r="I10" s="24"/>
      <c r="J10" s="24"/>
      <c r="K10" s="24"/>
      <c r="L10" s="24"/>
      <c r="M10" s="24"/>
      <c r="N10" s="141"/>
      <c r="O10" s="10"/>
    </row>
    <row r="11" spans="1:15" ht="18" customHeight="1" x14ac:dyDescent="0.2">
      <c r="A11" s="51" t="s">
        <v>18</v>
      </c>
      <c r="B11" s="24"/>
      <c r="C11" s="24"/>
      <c r="D11" s="18"/>
      <c r="E11" s="24"/>
      <c r="F11" s="24"/>
      <c r="G11" s="24"/>
      <c r="H11" s="24"/>
      <c r="I11" s="24"/>
      <c r="J11" s="24"/>
      <c r="K11" s="24"/>
      <c r="L11" s="24"/>
      <c r="M11" s="24"/>
      <c r="N11" s="141"/>
      <c r="O11" s="10"/>
    </row>
    <row r="12" spans="1:15" ht="15" x14ac:dyDescent="0.3">
      <c r="A12" s="133" t="s">
        <v>37</v>
      </c>
      <c r="B12" s="80">
        <v>9800</v>
      </c>
      <c r="C12" s="80">
        <v>9800</v>
      </c>
      <c r="D12" s="80">
        <v>9800</v>
      </c>
      <c r="E12" s="80">
        <v>9800</v>
      </c>
      <c r="F12" s="80">
        <v>9800</v>
      </c>
      <c r="G12" s="80">
        <v>9800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138">
        <f t="shared" ref="N12:N20" si="2">SUM(B12:M12)</f>
        <v>58800</v>
      </c>
      <c r="O12" s="10"/>
    </row>
    <row r="13" spans="1:15" ht="15" x14ac:dyDescent="0.3">
      <c r="A13" s="136" t="s">
        <v>19</v>
      </c>
      <c r="B13" s="81">
        <v>4</v>
      </c>
      <c r="C13" s="81">
        <v>430</v>
      </c>
      <c r="D13" s="81">
        <v>385</v>
      </c>
      <c r="E13" s="81">
        <v>230</v>
      </c>
      <c r="F13" s="81">
        <v>87</v>
      </c>
      <c r="G13" s="81">
        <v>88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139">
        <f t="shared" si="2"/>
        <v>1224</v>
      </c>
      <c r="O13" s="10"/>
    </row>
    <row r="14" spans="1:15" ht="15" x14ac:dyDescent="0.3">
      <c r="A14" s="137" t="s">
        <v>20</v>
      </c>
      <c r="B14" s="81">
        <v>288</v>
      </c>
      <c r="C14" s="81">
        <v>278</v>
      </c>
      <c r="D14" s="81">
        <v>268</v>
      </c>
      <c r="E14" s="81">
        <v>299</v>
      </c>
      <c r="F14" s="81">
        <v>306</v>
      </c>
      <c r="G14" s="81">
        <v>290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150">
        <f t="shared" si="2"/>
        <v>1729</v>
      </c>
      <c r="O14" s="10"/>
    </row>
    <row r="15" spans="1:15" ht="15" x14ac:dyDescent="0.3">
      <c r="A15" s="136" t="s">
        <v>22</v>
      </c>
      <c r="B15" s="81">
        <v>35</v>
      </c>
      <c r="C15" s="81">
        <v>33</v>
      </c>
      <c r="D15" s="81">
        <v>34</v>
      </c>
      <c r="E15" s="81">
        <v>36</v>
      </c>
      <c r="F15" s="81">
        <v>34</v>
      </c>
      <c r="G15" s="81">
        <v>36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139">
        <f t="shared" si="2"/>
        <v>208</v>
      </c>
      <c r="O15" s="10"/>
    </row>
    <row r="16" spans="1:15" ht="15" x14ac:dyDescent="0.3">
      <c r="A16" s="137" t="s">
        <v>21</v>
      </c>
      <c r="B16" s="81">
        <v>224</v>
      </c>
      <c r="C16" s="81">
        <v>235</v>
      </c>
      <c r="D16" s="81">
        <v>265</v>
      </c>
      <c r="E16" s="81">
        <v>245</v>
      </c>
      <c r="F16" s="81">
        <v>245</v>
      </c>
      <c r="G16" s="81">
        <v>220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150">
        <f t="shared" si="2"/>
        <v>1434</v>
      </c>
      <c r="O16" s="10"/>
    </row>
    <row r="17" spans="1:15" ht="15" x14ac:dyDescent="0.3">
      <c r="A17" s="136" t="s">
        <v>38</v>
      </c>
      <c r="B17" s="67">
        <v>180</v>
      </c>
      <c r="C17" s="67">
        <v>180</v>
      </c>
      <c r="D17" s="67">
        <v>180</v>
      </c>
      <c r="E17" s="67">
        <v>180</v>
      </c>
      <c r="F17" s="67">
        <v>180</v>
      </c>
      <c r="G17" s="67">
        <v>180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139">
        <f t="shared" si="2"/>
        <v>1080</v>
      </c>
      <c r="O17" s="10"/>
    </row>
    <row r="18" spans="1:15" ht="15" x14ac:dyDescent="0.3">
      <c r="A18" s="137" t="s">
        <v>39</v>
      </c>
      <c r="B18" s="67">
        <v>256</v>
      </c>
      <c r="C18" s="67">
        <v>142</v>
      </c>
      <c r="D18" s="67">
        <v>160</v>
      </c>
      <c r="E18" s="67">
        <v>221</v>
      </c>
      <c r="F18" s="67">
        <v>256</v>
      </c>
      <c r="G18" s="67">
        <v>240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150">
        <f>SUM(B18:M18)</f>
        <v>1275</v>
      </c>
      <c r="O18" s="10"/>
    </row>
    <row r="19" spans="1:15" ht="15" x14ac:dyDescent="0.3">
      <c r="A19" s="136" t="s">
        <v>24</v>
      </c>
      <c r="B19" s="67">
        <v>600</v>
      </c>
      <c r="C19" s="67">
        <v>600</v>
      </c>
      <c r="D19" s="67">
        <v>600</v>
      </c>
      <c r="E19" s="67">
        <v>600</v>
      </c>
      <c r="F19" s="67">
        <v>600</v>
      </c>
      <c r="G19" s="67">
        <v>600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139">
        <f t="shared" si="2"/>
        <v>3600</v>
      </c>
      <c r="O19" s="10"/>
    </row>
    <row r="20" spans="1:15" ht="15" x14ac:dyDescent="0.3">
      <c r="A20" s="58" t="s">
        <v>47</v>
      </c>
      <c r="B20" s="82">
        <f>SUM(B12:B19)</f>
        <v>11387</v>
      </c>
      <c r="C20" s="82">
        <f t="shared" ref="C20:M20" si="3">SUM(C12:C19)</f>
        <v>11698</v>
      </c>
      <c r="D20" s="82">
        <f t="shared" si="3"/>
        <v>11692</v>
      </c>
      <c r="E20" s="82">
        <f t="shared" si="3"/>
        <v>11611</v>
      </c>
      <c r="F20" s="82">
        <f t="shared" si="3"/>
        <v>11508</v>
      </c>
      <c r="G20" s="82">
        <f t="shared" si="3"/>
        <v>11454</v>
      </c>
      <c r="H20" s="82">
        <f t="shared" si="3"/>
        <v>0</v>
      </c>
      <c r="I20" s="82">
        <f t="shared" si="3"/>
        <v>0</v>
      </c>
      <c r="J20" s="82">
        <f t="shared" si="3"/>
        <v>0</v>
      </c>
      <c r="K20" s="82">
        <f t="shared" si="3"/>
        <v>0</v>
      </c>
      <c r="L20" s="82">
        <f t="shared" si="3"/>
        <v>0</v>
      </c>
      <c r="M20" s="82">
        <f t="shared" si="3"/>
        <v>0</v>
      </c>
      <c r="N20" s="151">
        <f t="shared" si="2"/>
        <v>69350</v>
      </c>
      <c r="O20" s="10"/>
    </row>
    <row r="21" spans="1:15" x14ac:dyDescent="0.2">
      <c r="A21" s="7"/>
      <c r="B21" s="25"/>
      <c r="C21" s="25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141"/>
      <c r="O21" s="10"/>
    </row>
    <row r="22" spans="1:15" ht="18" customHeight="1" x14ac:dyDescent="0.2">
      <c r="A22" s="51" t="s">
        <v>23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41"/>
      <c r="O22" s="10"/>
    </row>
    <row r="23" spans="1:15" ht="15" x14ac:dyDescent="0.3">
      <c r="A23" s="133" t="s">
        <v>40</v>
      </c>
      <c r="B23" s="80">
        <v>500</v>
      </c>
      <c r="C23" s="80">
        <v>500</v>
      </c>
      <c r="D23" s="80">
        <v>500</v>
      </c>
      <c r="E23" s="80">
        <v>500</v>
      </c>
      <c r="F23" s="80">
        <v>500</v>
      </c>
      <c r="G23" s="80">
        <v>500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138">
        <f>SUM(B23:M23)</f>
        <v>3000</v>
      </c>
      <c r="O23" s="10"/>
    </row>
    <row r="24" spans="1:15" ht="15" x14ac:dyDescent="0.3">
      <c r="A24" s="136" t="s">
        <v>41</v>
      </c>
      <c r="B24" s="81">
        <v>200</v>
      </c>
      <c r="C24" s="81">
        <v>200</v>
      </c>
      <c r="D24" s="81">
        <v>200</v>
      </c>
      <c r="E24" s="81">
        <v>200</v>
      </c>
      <c r="F24" s="81">
        <v>200</v>
      </c>
      <c r="G24" s="81">
        <v>1500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139">
        <f t="shared" ref="N24:N29" si="4">SUM(B24:M24)</f>
        <v>2500</v>
      </c>
      <c r="O24" s="10"/>
    </row>
    <row r="25" spans="1:15" ht="15" x14ac:dyDescent="0.3">
      <c r="A25" s="137" t="s">
        <v>42</v>
      </c>
      <c r="B25" s="81">
        <v>4800</v>
      </c>
      <c r="C25" s="81">
        <v>0</v>
      </c>
      <c r="D25" s="81">
        <v>0</v>
      </c>
      <c r="E25" s="81">
        <v>5500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150">
        <f t="shared" si="4"/>
        <v>10300</v>
      </c>
      <c r="O25" s="10"/>
    </row>
    <row r="26" spans="1:15" ht="15" x14ac:dyDescent="0.3">
      <c r="A26" s="136" t="s">
        <v>43</v>
      </c>
      <c r="B26" s="81">
        <v>100</v>
      </c>
      <c r="C26" s="81">
        <v>500</v>
      </c>
      <c r="D26" s="81">
        <v>100</v>
      </c>
      <c r="E26" s="81">
        <v>100</v>
      </c>
      <c r="F26" s="81">
        <v>600</v>
      </c>
      <c r="G26" s="81">
        <v>180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139">
        <f t="shared" si="4"/>
        <v>1580</v>
      </c>
      <c r="O26" s="10"/>
    </row>
    <row r="27" spans="1:15" ht="15" x14ac:dyDescent="0.3">
      <c r="A27" s="137" t="s">
        <v>44</v>
      </c>
      <c r="B27" s="81">
        <v>1800</v>
      </c>
      <c r="C27" s="81">
        <v>2200</v>
      </c>
      <c r="D27" s="81">
        <v>2200</v>
      </c>
      <c r="E27" s="81">
        <v>4700</v>
      </c>
      <c r="F27" s="81">
        <v>1500</v>
      </c>
      <c r="G27" s="81">
        <v>2300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150">
        <f t="shared" si="4"/>
        <v>14700</v>
      </c>
      <c r="O27" s="10"/>
    </row>
    <row r="28" spans="1:15" ht="15" x14ac:dyDescent="0.3">
      <c r="A28" s="136" t="s">
        <v>12</v>
      </c>
      <c r="B28" s="81">
        <v>145</v>
      </c>
      <c r="C28" s="81">
        <v>156</v>
      </c>
      <c r="D28" s="81">
        <v>123</v>
      </c>
      <c r="E28" s="81">
        <v>223</v>
      </c>
      <c r="F28" s="81">
        <v>187</v>
      </c>
      <c r="G28" s="81">
        <v>245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139">
        <f t="shared" si="4"/>
        <v>1079</v>
      </c>
      <c r="O28" s="10"/>
    </row>
    <row r="29" spans="1:15" ht="15" x14ac:dyDescent="0.3">
      <c r="A29" s="58" t="s">
        <v>47</v>
      </c>
      <c r="B29" s="82">
        <f>SUM(B23:B28)</f>
        <v>7545</v>
      </c>
      <c r="C29" s="82">
        <f t="shared" ref="C29:H29" si="5">SUM(C23:C28)</f>
        <v>3556</v>
      </c>
      <c r="D29" s="82">
        <f t="shared" si="5"/>
        <v>3123</v>
      </c>
      <c r="E29" s="82">
        <f t="shared" si="5"/>
        <v>11223</v>
      </c>
      <c r="F29" s="82">
        <f t="shared" si="5"/>
        <v>2987</v>
      </c>
      <c r="G29" s="82">
        <f t="shared" si="5"/>
        <v>4725</v>
      </c>
      <c r="H29" s="82">
        <f t="shared" si="5"/>
        <v>0</v>
      </c>
      <c r="I29" s="82">
        <f>SUM(I23:I28)</f>
        <v>0</v>
      </c>
      <c r="J29" s="82">
        <f>SUM(J23:J28)</f>
        <v>0</v>
      </c>
      <c r="K29" s="82">
        <f>SUM(K23:K28)</f>
        <v>0</v>
      </c>
      <c r="L29" s="82">
        <f>SUM(L23:L28)</f>
        <v>0</v>
      </c>
      <c r="M29" s="82">
        <f>SUM(M23:M28)</f>
        <v>0</v>
      </c>
      <c r="N29" s="151">
        <f t="shared" si="4"/>
        <v>33159</v>
      </c>
      <c r="O29" s="10"/>
    </row>
    <row r="30" spans="1:15" x14ac:dyDescent="0.2">
      <c r="A30" s="11"/>
      <c r="B30" s="27"/>
      <c r="C30" s="27"/>
      <c r="D30" s="22"/>
      <c r="E30" s="27"/>
      <c r="F30" s="27"/>
      <c r="G30" s="27"/>
      <c r="H30" s="27"/>
      <c r="I30" s="27"/>
      <c r="J30" s="27"/>
      <c r="K30" s="27"/>
      <c r="L30" s="27"/>
      <c r="M30" s="27"/>
      <c r="N30" s="141"/>
      <c r="O30" s="10"/>
    </row>
    <row r="31" spans="1:15" ht="18" customHeight="1" x14ac:dyDescent="0.2">
      <c r="A31" s="55" t="s">
        <v>48</v>
      </c>
      <c r="B31" s="24"/>
      <c r="C31" s="24"/>
      <c r="D31" s="18"/>
      <c r="E31" s="24"/>
      <c r="F31" s="24"/>
      <c r="G31" s="24"/>
      <c r="H31" s="24"/>
      <c r="I31" s="24"/>
      <c r="J31" s="24"/>
      <c r="K31" s="24"/>
      <c r="L31" s="24"/>
      <c r="M31" s="24"/>
      <c r="N31" s="141"/>
      <c r="O31" s="10"/>
    </row>
    <row r="32" spans="1:15" ht="15" x14ac:dyDescent="0.3">
      <c r="A32" s="133" t="s">
        <v>45</v>
      </c>
      <c r="B32" s="80">
        <v>1600</v>
      </c>
      <c r="C32" s="80">
        <v>2400</v>
      </c>
      <c r="D32" s="80">
        <v>1400</v>
      </c>
      <c r="E32" s="80">
        <v>1600</v>
      </c>
      <c r="F32" s="80">
        <v>1200</v>
      </c>
      <c r="G32" s="80">
        <v>2800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138">
        <f>SUM(B32:M32)</f>
        <v>11000</v>
      </c>
      <c r="O32" s="10"/>
    </row>
    <row r="33" spans="1:15" ht="15" x14ac:dyDescent="0.3">
      <c r="A33" s="136" t="s">
        <v>49</v>
      </c>
      <c r="B33" s="81">
        <v>1200</v>
      </c>
      <c r="C33" s="81">
        <v>2200</v>
      </c>
      <c r="D33" s="81">
        <v>1400</v>
      </c>
      <c r="E33" s="81">
        <v>1200</v>
      </c>
      <c r="F33" s="81">
        <v>800</v>
      </c>
      <c r="G33" s="81">
        <v>3500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139">
        <f>SUM(B33:M33)</f>
        <v>10300</v>
      </c>
      <c r="O33" s="10"/>
    </row>
    <row r="34" spans="1:15" ht="15" x14ac:dyDescent="0.3">
      <c r="A34" s="58" t="s">
        <v>47</v>
      </c>
      <c r="B34" s="82">
        <f>SUM(B32:B33)</f>
        <v>2800</v>
      </c>
      <c r="C34" s="82">
        <f t="shared" ref="C34:M34" si="6">SUM(C32:C33)</f>
        <v>4600</v>
      </c>
      <c r="D34" s="82">
        <f t="shared" si="6"/>
        <v>2800</v>
      </c>
      <c r="E34" s="82">
        <f t="shared" si="6"/>
        <v>2800</v>
      </c>
      <c r="F34" s="82">
        <f t="shared" si="6"/>
        <v>2000</v>
      </c>
      <c r="G34" s="82">
        <f t="shared" si="6"/>
        <v>6300</v>
      </c>
      <c r="H34" s="82">
        <f t="shared" si="6"/>
        <v>0</v>
      </c>
      <c r="I34" s="82">
        <f t="shared" si="6"/>
        <v>0</v>
      </c>
      <c r="J34" s="82">
        <f t="shared" si="6"/>
        <v>0</v>
      </c>
      <c r="K34" s="82">
        <f t="shared" si="6"/>
        <v>0</v>
      </c>
      <c r="L34" s="82">
        <f t="shared" si="6"/>
        <v>0</v>
      </c>
      <c r="M34" s="82">
        <f t="shared" si="6"/>
        <v>0</v>
      </c>
      <c r="N34" s="151">
        <f>SUM(B34:M34)</f>
        <v>21300</v>
      </c>
      <c r="O34" s="10"/>
    </row>
    <row r="35" spans="1:15" x14ac:dyDescent="0.2">
      <c r="A35" s="10"/>
      <c r="B35" s="24"/>
      <c r="C35" s="24"/>
      <c r="D35" s="18"/>
      <c r="E35" s="24"/>
      <c r="F35" s="24"/>
      <c r="G35" s="24"/>
      <c r="H35" s="24"/>
      <c r="I35" s="24"/>
      <c r="J35" s="24"/>
      <c r="K35" s="24"/>
      <c r="L35" s="24"/>
      <c r="M35" s="24"/>
      <c r="N35" s="28"/>
      <c r="O35" s="10"/>
    </row>
    <row r="36" spans="1:15" s="33" customFormat="1" ht="18" customHeight="1" x14ac:dyDescent="0.2">
      <c r="A36" s="60" t="s">
        <v>25</v>
      </c>
      <c r="B36" s="83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31"/>
    </row>
    <row r="37" spans="1:15" s="33" customFormat="1" ht="18" customHeight="1" x14ac:dyDescent="0.2">
      <c r="A37" s="152" t="s">
        <v>46</v>
      </c>
      <c r="B37" s="153">
        <f>B$34+B$29+B$20+B$9</f>
        <v>129682</v>
      </c>
      <c r="C37" s="153">
        <f t="shared" ref="C37:N37" si="7">C$34+C$29+C$20+C$9</f>
        <v>127804</v>
      </c>
      <c r="D37" s="153">
        <f t="shared" si="7"/>
        <v>125565</v>
      </c>
      <c r="E37" s="153">
        <f t="shared" si="7"/>
        <v>137394</v>
      </c>
      <c r="F37" s="153">
        <f t="shared" si="7"/>
        <v>128255</v>
      </c>
      <c r="G37" s="153">
        <f t="shared" si="7"/>
        <v>134239</v>
      </c>
      <c r="H37" s="153">
        <f t="shared" si="7"/>
        <v>0</v>
      </c>
      <c r="I37" s="153">
        <f t="shared" si="7"/>
        <v>0</v>
      </c>
      <c r="J37" s="153">
        <f t="shared" si="7"/>
        <v>0</v>
      </c>
      <c r="K37" s="153">
        <f t="shared" si="7"/>
        <v>0</v>
      </c>
      <c r="L37" s="153">
        <f t="shared" si="7"/>
        <v>0</v>
      </c>
      <c r="M37" s="153">
        <f t="shared" si="7"/>
        <v>0</v>
      </c>
      <c r="N37" s="148">
        <f t="shared" si="7"/>
        <v>782939</v>
      </c>
      <c r="O37" s="31"/>
    </row>
    <row r="38" spans="1:15" s="86" customFormat="1" ht="18" customHeight="1" x14ac:dyDescent="0.2">
      <c r="A38" s="154" t="s">
        <v>30</v>
      </c>
      <c r="B38" s="155">
        <f>B37</f>
        <v>129682</v>
      </c>
      <c r="C38" s="155">
        <f>C37+B38</f>
        <v>257486</v>
      </c>
      <c r="D38" s="155">
        <f t="shared" ref="D38:M38" si="8">D37+C38</f>
        <v>383051</v>
      </c>
      <c r="E38" s="155">
        <f t="shared" si="8"/>
        <v>520445</v>
      </c>
      <c r="F38" s="155">
        <f t="shared" si="8"/>
        <v>648700</v>
      </c>
      <c r="G38" s="155">
        <f t="shared" si="8"/>
        <v>782939</v>
      </c>
      <c r="H38" s="155">
        <f t="shared" si="8"/>
        <v>782939</v>
      </c>
      <c r="I38" s="155">
        <f t="shared" si="8"/>
        <v>782939</v>
      </c>
      <c r="J38" s="155">
        <f t="shared" si="8"/>
        <v>782939</v>
      </c>
      <c r="K38" s="155">
        <f t="shared" si="8"/>
        <v>782939</v>
      </c>
      <c r="L38" s="155">
        <f t="shared" si="8"/>
        <v>782939</v>
      </c>
      <c r="M38" s="155">
        <f t="shared" si="8"/>
        <v>782939</v>
      </c>
      <c r="N38" s="156"/>
      <c r="O38" s="85"/>
    </row>
    <row r="39" spans="1:15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</sheetData>
  <phoneticPr fontId="6" type="noConversion"/>
  <pageMargins left="0.75" right="0.75" top="1" bottom="1" header="0.5" footer="0.5"/>
  <pageSetup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fitToPage="1"/>
  </sheetPr>
  <dimension ref="A1:N39"/>
  <sheetViews>
    <sheetView zoomScale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2.75" x14ac:dyDescent="0.2"/>
  <cols>
    <col min="1" max="1" width="30.85546875" bestFit="1" customWidth="1"/>
    <col min="2" max="2" width="11.42578125" bestFit="1" customWidth="1"/>
    <col min="3" max="3" width="9.7109375" bestFit="1" customWidth="1"/>
    <col min="4" max="6" width="11.28515625" bestFit="1" customWidth="1"/>
    <col min="7" max="7" width="10.5703125" bestFit="1" customWidth="1"/>
    <col min="8" max="9" width="11.28515625" bestFit="1" customWidth="1"/>
    <col min="10" max="12" width="13.140625" bestFit="1" customWidth="1"/>
    <col min="13" max="13" width="11.28515625" bestFit="1" customWidth="1"/>
    <col min="14" max="14" width="14" customWidth="1"/>
  </cols>
  <sheetData>
    <row r="1" spans="1:14" ht="22.5" x14ac:dyDescent="0.45">
      <c r="A1" s="52" t="s">
        <v>13</v>
      </c>
      <c r="B1" s="8"/>
      <c r="C1" s="8"/>
      <c r="D1" s="9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9.5" x14ac:dyDescent="0.4">
      <c r="A2" s="53" t="s">
        <v>14</v>
      </c>
      <c r="B2" s="12"/>
      <c r="C2" s="12"/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75" x14ac:dyDescent="0.3">
      <c r="A3" s="87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33" customFormat="1" ht="21.95" customHeight="1" x14ac:dyDescent="0.2">
      <c r="A5" s="63" t="s">
        <v>31</v>
      </c>
      <c r="B5" s="88" t="s">
        <v>0</v>
      </c>
      <c r="C5" s="88" t="s">
        <v>1</v>
      </c>
      <c r="D5" s="89" t="s">
        <v>2</v>
      </c>
      <c r="E5" s="88" t="s">
        <v>3</v>
      </c>
      <c r="F5" s="88" t="s">
        <v>4</v>
      </c>
      <c r="G5" s="88" t="s">
        <v>5</v>
      </c>
      <c r="H5" s="89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9" t="s">
        <v>11</v>
      </c>
      <c r="N5" s="88" t="s">
        <v>15</v>
      </c>
    </row>
    <row r="6" spans="1:14" s="33" customFormat="1" ht="18" customHeight="1" x14ac:dyDescent="0.2">
      <c r="A6" s="51" t="s">
        <v>36</v>
      </c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6"/>
    </row>
    <row r="7" spans="1:14" ht="15" x14ac:dyDescent="0.3">
      <c r="A7" s="134" t="s">
        <v>16</v>
      </c>
      <c r="B7" s="98">
        <f>'Planned Expenses'!B7 - 'Actual Expenses'!B7</f>
        <v>0</v>
      </c>
      <c r="C7" s="99">
        <f>'Planned Expenses'!C7 - 'Actual Expenses'!C7</f>
        <v>0</v>
      </c>
      <c r="D7" s="99">
        <f>'Planned Expenses'!D7 - 'Actual Expenses'!D7</f>
        <v>0</v>
      </c>
      <c r="E7" s="99">
        <f>'Planned Expenses'!E7 - 'Actual Expenses'!E7</f>
        <v>-500</v>
      </c>
      <c r="F7" s="99">
        <f>'Planned Expenses'!F7 - 'Actual Expenses'!F7</f>
        <v>-500</v>
      </c>
      <c r="G7" s="99">
        <f>'Planned Expenses'!G7 - 'Actual Expenses'!G7</f>
        <v>-500</v>
      </c>
      <c r="H7" s="99"/>
      <c r="I7" s="99"/>
      <c r="J7" s="99"/>
      <c r="K7" s="99"/>
      <c r="L7" s="99"/>
      <c r="M7" s="99"/>
      <c r="N7" s="138">
        <f>SUM(B7:M7)</f>
        <v>-1500</v>
      </c>
    </row>
    <row r="8" spans="1:14" ht="15" x14ac:dyDescent="0.3">
      <c r="A8" s="135" t="s">
        <v>17</v>
      </c>
      <c r="B8" s="100">
        <f>'Planned Expenses'!B8 - 'Actual Expenses'!B8</f>
        <v>0</v>
      </c>
      <c r="C8" s="101">
        <f>'Planned Expenses'!C8 - 'Actual Expenses'!C8</f>
        <v>0</v>
      </c>
      <c r="D8" s="101">
        <f>'Planned Expenses'!D8 - 'Actual Expenses'!D8</f>
        <v>0</v>
      </c>
      <c r="E8" s="101">
        <f>'Planned Expenses'!E8 - 'Actual Expenses'!E8</f>
        <v>-135</v>
      </c>
      <c r="F8" s="101">
        <f>'Planned Expenses'!F8 - 'Actual Expenses'!F8</f>
        <v>-135</v>
      </c>
      <c r="G8" s="101">
        <f>'Planned Expenses'!G8 - 'Actual Expenses'!G8</f>
        <v>-135</v>
      </c>
      <c r="H8" s="101"/>
      <c r="I8" s="101"/>
      <c r="J8" s="101"/>
      <c r="K8" s="101"/>
      <c r="L8" s="101"/>
      <c r="M8" s="101"/>
      <c r="N8" s="139">
        <f>SUM(B8:M8)</f>
        <v>-405</v>
      </c>
    </row>
    <row r="9" spans="1:14" ht="15" x14ac:dyDescent="0.3">
      <c r="A9" s="62" t="s">
        <v>47</v>
      </c>
      <c r="B9" s="102">
        <f>SUM(B7:B8)</f>
        <v>0</v>
      </c>
      <c r="C9" s="103">
        <f t="shared" ref="C9:I9" si="0">SUM(C7:C8)</f>
        <v>0</v>
      </c>
      <c r="D9" s="103">
        <f t="shared" si="0"/>
        <v>0</v>
      </c>
      <c r="E9" s="103">
        <f t="shared" si="0"/>
        <v>-635</v>
      </c>
      <c r="F9" s="103">
        <f t="shared" si="0"/>
        <v>-635</v>
      </c>
      <c r="G9" s="103">
        <f t="shared" si="0"/>
        <v>-635</v>
      </c>
      <c r="H9" s="103">
        <f t="shared" si="0"/>
        <v>0</v>
      </c>
      <c r="I9" s="103">
        <f t="shared" si="0"/>
        <v>0</v>
      </c>
      <c r="J9" s="103">
        <f>SUM(J7:J8)</f>
        <v>0</v>
      </c>
      <c r="K9" s="103">
        <f>SUM(K7:K8)</f>
        <v>0</v>
      </c>
      <c r="L9" s="103">
        <f>SUM(L7:L8)</f>
        <v>0</v>
      </c>
      <c r="M9" s="103">
        <f>SUM(M7:M8)</f>
        <v>0</v>
      </c>
      <c r="N9" s="140">
        <f>SUM(B9:M9)</f>
        <v>-1905</v>
      </c>
    </row>
    <row r="10" spans="1:14" x14ac:dyDescent="0.2">
      <c r="A10" s="11"/>
      <c r="B10" s="92"/>
      <c r="C10" s="92"/>
      <c r="D10" s="93"/>
      <c r="E10" s="92"/>
      <c r="F10" s="92"/>
      <c r="G10" s="92"/>
      <c r="H10" s="92"/>
      <c r="I10" s="92"/>
      <c r="J10" s="92"/>
      <c r="K10" s="92"/>
      <c r="L10" s="92"/>
      <c r="M10" s="92"/>
      <c r="N10" s="141"/>
    </row>
    <row r="11" spans="1:14" s="33" customFormat="1" ht="18" customHeight="1" x14ac:dyDescent="0.2">
      <c r="A11" s="51" t="s">
        <v>18</v>
      </c>
      <c r="B11" s="94"/>
      <c r="C11" s="94"/>
      <c r="D11" s="95"/>
      <c r="E11" s="94"/>
      <c r="F11" s="94"/>
      <c r="G11" s="94"/>
      <c r="H11" s="94"/>
      <c r="I11" s="94"/>
      <c r="J11" s="94"/>
      <c r="K11" s="94"/>
      <c r="L11" s="94"/>
      <c r="M11" s="94"/>
      <c r="N11" s="142"/>
    </row>
    <row r="12" spans="1:14" ht="15" x14ac:dyDescent="0.3">
      <c r="A12" s="133" t="s">
        <v>37</v>
      </c>
      <c r="B12" s="104">
        <f>'Planned Expenses'!B12 - 'Actual Expenses'!B12</f>
        <v>0</v>
      </c>
      <c r="C12" s="104">
        <f>'Planned Expenses'!C12 - 'Actual Expenses'!C12</f>
        <v>0</v>
      </c>
      <c r="D12" s="104">
        <f>'Planned Expenses'!D12 - 'Actual Expenses'!D12</f>
        <v>0</v>
      </c>
      <c r="E12" s="104">
        <f>'Planned Expenses'!E12 - 'Actual Expenses'!E12</f>
        <v>0</v>
      </c>
      <c r="F12" s="104">
        <f>'Planned Expenses'!F12 - 'Actual Expenses'!F12</f>
        <v>0</v>
      </c>
      <c r="G12" s="104">
        <f>'Planned Expenses'!G12 - 'Actual Expenses'!G12</f>
        <v>0</v>
      </c>
      <c r="H12" s="104"/>
      <c r="I12" s="104"/>
      <c r="J12" s="104"/>
      <c r="K12" s="104"/>
      <c r="L12" s="104"/>
      <c r="M12" s="104"/>
      <c r="N12" s="143">
        <f t="shared" ref="N12:N20" si="1">SUM(B12:M12)</f>
        <v>0</v>
      </c>
    </row>
    <row r="13" spans="1:14" ht="15" x14ac:dyDescent="0.3">
      <c r="A13" s="136" t="s">
        <v>19</v>
      </c>
      <c r="B13" s="105">
        <f>'Planned Expenses'!B13 - 'Actual Expenses'!B13</f>
        <v>-4</v>
      </c>
      <c r="C13" s="105">
        <f>'Planned Expenses'!C13 - 'Actual Expenses'!C13</f>
        <v>-30</v>
      </c>
      <c r="D13" s="105">
        <f>'Planned Expenses'!D13 - 'Actual Expenses'!D13</f>
        <v>15</v>
      </c>
      <c r="E13" s="105">
        <f>'Planned Expenses'!E13 - 'Actual Expenses'!E13</f>
        <v>-130</v>
      </c>
      <c r="F13" s="105">
        <f>'Planned Expenses'!F13 - 'Actual Expenses'!F13</f>
        <v>13</v>
      </c>
      <c r="G13" s="105">
        <f>'Planned Expenses'!G13 - 'Actual Expenses'!G13</f>
        <v>12</v>
      </c>
      <c r="H13" s="105"/>
      <c r="I13" s="105"/>
      <c r="J13" s="105"/>
      <c r="K13" s="105"/>
      <c r="L13" s="105"/>
      <c r="M13" s="105"/>
      <c r="N13" s="144">
        <f t="shared" si="1"/>
        <v>-124</v>
      </c>
    </row>
    <row r="14" spans="1:14" ht="15" x14ac:dyDescent="0.3">
      <c r="A14" s="137" t="s">
        <v>20</v>
      </c>
      <c r="B14" s="105">
        <f>'Planned Expenses'!B14 - 'Actual Expenses'!B14</f>
        <v>12</v>
      </c>
      <c r="C14" s="105">
        <f>'Planned Expenses'!C14 - 'Actual Expenses'!C14</f>
        <v>22</v>
      </c>
      <c r="D14" s="105">
        <f>'Planned Expenses'!D14 - 'Actual Expenses'!D14</f>
        <v>32</v>
      </c>
      <c r="E14" s="105">
        <f>'Planned Expenses'!E14 - 'Actual Expenses'!E14</f>
        <v>1</v>
      </c>
      <c r="F14" s="105">
        <f>'Planned Expenses'!F14 - 'Actual Expenses'!F14</f>
        <v>-6</v>
      </c>
      <c r="G14" s="105">
        <f>'Planned Expenses'!G14 - 'Actual Expenses'!G14</f>
        <v>10</v>
      </c>
      <c r="H14" s="105"/>
      <c r="I14" s="105"/>
      <c r="J14" s="105"/>
      <c r="K14" s="105"/>
      <c r="L14" s="105"/>
      <c r="M14" s="105"/>
      <c r="N14" s="145">
        <f t="shared" si="1"/>
        <v>71</v>
      </c>
    </row>
    <row r="15" spans="1:14" ht="15" x14ac:dyDescent="0.3">
      <c r="A15" s="136" t="s">
        <v>22</v>
      </c>
      <c r="B15" s="105">
        <f>'Planned Expenses'!B15 - 'Actual Expenses'!B15</f>
        <v>5</v>
      </c>
      <c r="C15" s="105">
        <f>'Planned Expenses'!C15 - 'Actual Expenses'!C15</f>
        <v>7</v>
      </c>
      <c r="D15" s="105">
        <f>'Planned Expenses'!D15 - 'Actual Expenses'!D15</f>
        <v>6</v>
      </c>
      <c r="E15" s="105">
        <f>'Planned Expenses'!E15 - 'Actual Expenses'!E15</f>
        <v>4</v>
      </c>
      <c r="F15" s="105">
        <f>'Planned Expenses'!F15 - 'Actual Expenses'!F15</f>
        <v>6</v>
      </c>
      <c r="G15" s="105">
        <f>'Planned Expenses'!G15 - 'Actual Expenses'!G15</f>
        <v>4</v>
      </c>
      <c r="H15" s="105"/>
      <c r="I15" s="105"/>
      <c r="J15" s="105"/>
      <c r="K15" s="105"/>
      <c r="L15" s="105"/>
      <c r="M15" s="105"/>
      <c r="N15" s="144">
        <f t="shared" si="1"/>
        <v>32</v>
      </c>
    </row>
    <row r="16" spans="1:14" ht="15" x14ac:dyDescent="0.3">
      <c r="A16" s="137" t="s">
        <v>21</v>
      </c>
      <c r="B16" s="105">
        <f>'Planned Expenses'!B16 - 'Actual Expenses'!B16</f>
        <v>26</v>
      </c>
      <c r="C16" s="105">
        <f>'Planned Expenses'!C16 - 'Actual Expenses'!C16</f>
        <v>15</v>
      </c>
      <c r="D16" s="105">
        <f>'Planned Expenses'!D16 - 'Actual Expenses'!D16</f>
        <v>-15</v>
      </c>
      <c r="E16" s="105">
        <f>'Planned Expenses'!E16 - 'Actual Expenses'!E16</f>
        <v>5</v>
      </c>
      <c r="F16" s="105">
        <f>'Planned Expenses'!F16 - 'Actual Expenses'!F16</f>
        <v>5</v>
      </c>
      <c r="G16" s="105">
        <f>'Planned Expenses'!G16 - 'Actual Expenses'!G16</f>
        <v>30</v>
      </c>
      <c r="H16" s="105"/>
      <c r="I16" s="105"/>
      <c r="J16" s="105"/>
      <c r="K16" s="105"/>
      <c r="L16" s="105"/>
      <c r="M16" s="105"/>
      <c r="N16" s="145">
        <f t="shared" si="1"/>
        <v>66</v>
      </c>
    </row>
    <row r="17" spans="1:14" ht="15" x14ac:dyDescent="0.3">
      <c r="A17" s="136" t="s">
        <v>38</v>
      </c>
      <c r="B17" s="105">
        <f>'Planned Expenses'!B17 - 'Actual Expenses'!B17</f>
        <v>0</v>
      </c>
      <c r="C17" s="105">
        <f>'Planned Expenses'!C17 - 'Actual Expenses'!C17</f>
        <v>0</v>
      </c>
      <c r="D17" s="105">
        <f>'Planned Expenses'!D17 - 'Actual Expenses'!D17</f>
        <v>0</v>
      </c>
      <c r="E17" s="105">
        <f>'Planned Expenses'!E17 - 'Actual Expenses'!E17</f>
        <v>0</v>
      </c>
      <c r="F17" s="105">
        <f>'Planned Expenses'!F17 - 'Actual Expenses'!F17</f>
        <v>0</v>
      </c>
      <c r="G17" s="105">
        <f>'Planned Expenses'!G17 - 'Actual Expenses'!G17</f>
        <v>0</v>
      </c>
      <c r="H17" s="105"/>
      <c r="I17" s="105"/>
      <c r="J17" s="105"/>
      <c r="K17" s="105"/>
      <c r="L17" s="105"/>
      <c r="M17" s="105"/>
      <c r="N17" s="144">
        <f t="shared" si="1"/>
        <v>0</v>
      </c>
    </row>
    <row r="18" spans="1:14" ht="15" x14ac:dyDescent="0.3">
      <c r="A18" s="137" t="s">
        <v>39</v>
      </c>
      <c r="B18" s="105">
        <f>'Planned Expenses'!B18 - 'Actual Expenses'!B18</f>
        <v>-56</v>
      </c>
      <c r="C18" s="105">
        <f>'Planned Expenses'!C18 - 'Actual Expenses'!C18</f>
        <v>58</v>
      </c>
      <c r="D18" s="105">
        <f>'Planned Expenses'!D18 - 'Actual Expenses'!D18</f>
        <v>40</v>
      </c>
      <c r="E18" s="105">
        <f>'Planned Expenses'!E18 - 'Actual Expenses'!E18</f>
        <v>-21</v>
      </c>
      <c r="F18" s="105">
        <f>'Planned Expenses'!F18 - 'Actual Expenses'!F18</f>
        <v>-56</v>
      </c>
      <c r="G18" s="105">
        <f>'Planned Expenses'!G18 - 'Actual Expenses'!G18</f>
        <v>-40</v>
      </c>
      <c r="H18" s="105"/>
      <c r="I18" s="105"/>
      <c r="J18" s="105"/>
      <c r="K18" s="105"/>
      <c r="L18" s="105"/>
      <c r="M18" s="105"/>
      <c r="N18" s="145">
        <f t="shared" si="1"/>
        <v>-75</v>
      </c>
    </row>
    <row r="19" spans="1:14" ht="15" x14ac:dyDescent="0.3">
      <c r="A19" s="136" t="s">
        <v>24</v>
      </c>
      <c r="B19" s="105">
        <f>'Planned Expenses'!B19 - 'Actual Expenses'!B19</f>
        <v>0</v>
      </c>
      <c r="C19" s="105">
        <f>'Planned Expenses'!C19 - 'Actual Expenses'!C19</f>
        <v>0</v>
      </c>
      <c r="D19" s="105">
        <f>'Planned Expenses'!D19 - 'Actual Expenses'!D19</f>
        <v>0</v>
      </c>
      <c r="E19" s="105">
        <f>'Planned Expenses'!E19 - 'Actual Expenses'!E19</f>
        <v>0</v>
      </c>
      <c r="F19" s="105">
        <f>'Planned Expenses'!F19 - 'Actual Expenses'!F19</f>
        <v>0</v>
      </c>
      <c r="G19" s="105">
        <f>'Planned Expenses'!G19 - 'Actual Expenses'!G19</f>
        <v>0</v>
      </c>
      <c r="H19" s="105"/>
      <c r="I19" s="105"/>
      <c r="J19" s="105"/>
      <c r="K19" s="105"/>
      <c r="L19" s="105"/>
      <c r="M19" s="105"/>
      <c r="N19" s="144">
        <f t="shared" si="1"/>
        <v>0</v>
      </c>
    </row>
    <row r="20" spans="1:14" ht="15" x14ac:dyDescent="0.3">
      <c r="A20" s="58" t="s">
        <v>47</v>
      </c>
      <c r="B20" s="106">
        <f t="shared" ref="B20:G20" si="2">SUM(B12:B19)</f>
        <v>-17</v>
      </c>
      <c r="C20" s="106">
        <f t="shared" si="2"/>
        <v>72</v>
      </c>
      <c r="D20" s="106">
        <f t="shared" si="2"/>
        <v>78</v>
      </c>
      <c r="E20" s="106">
        <f t="shared" si="2"/>
        <v>-141</v>
      </c>
      <c r="F20" s="106">
        <f t="shared" si="2"/>
        <v>-38</v>
      </c>
      <c r="G20" s="106">
        <f t="shared" si="2"/>
        <v>16</v>
      </c>
      <c r="H20" s="106">
        <f t="shared" ref="H20:M20" si="3">SUM(H12:H19)</f>
        <v>0</v>
      </c>
      <c r="I20" s="106">
        <f t="shared" si="3"/>
        <v>0</v>
      </c>
      <c r="J20" s="106">
        <f t="shared" si="3"/>
        <v>0</v>
      </c>
      <c r="K20" s="106">
        <f t="shared" si="3"/>
        <v>0</v>
      </c>
      <c r="L20" s="106">
        <f t="shared" si="3"/>
        <v>0</v>
      </c>
      <c r="M20" s="106">
        <f t="shared" si="3"/>
        <v>0</v>
      </c>
      <c r="N20" s="146">
        <f t="shared" si="1"/>
        <v>-30</v>
      </c>
    </row>
    <row r="21" spans="1:14" x14ac:dyDescent="0.2">
      <c r="A21" s="7"/>
      <c r="B21" s="25"/>
      <c r="C21" s="25"/>
      <c r="D21" s="26"/>
      <c r="E21" s="96"/>
      <c r="F21" s="96"/>
      <c r="G21" s="96"/>
      <c r="H21" s="96"/>
      <c r="I21" s="96"/>
      <c r="J21" s="96"/>
      <c r="K21" s="96"/>
      <c r="L21" s="96"/>
      <c r="M21" s="96"/>
      <c r="N21" s="141"/>
    </row>
    <row r="22" spans="1:14" s="33" customFormat="1" ht="18" customHeight="1" x14ac:dyDescent="0.2">
      <c r="A22" s="51" t="s">
        <v>23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142"/>
    </row>
    <row r="23" spans="1:14" ht="15" x14ac:dyDescent="0.3">
      <c r="A23" s="133" t="s">
        <v>40</v>
      </c>
      <c r="B23" s="104">
        <f>'Planned Expenses'!B23 - 'Actual Expenses'!B23</f>
        <v>0</v>
      </c>
      <c r="C23" s="104">
        <f>'Planned Expenses'!C23 - 'Actual Expenses'!C23</f>
        <v>0</v>
      </c>
      <c r="D23" s="104">
        <f>'Planned Expenses'!D23 - 'Actual Expenses'!D23</f>
        <v>0</v>
      </c>
      <c r="E23" s="104">
        <f>'Planned Expenses'!E23 - 'Actual Expenses'!E23</f>
        <v>0</v>
      </c>
      <c r="F23" s="104">
        <f>'Planned Expenses'!F23 - 'Actual Expenses'!F23</f>
        <v>0</v>
      </c>
      <c r="G23" s="104">
        <f>'Planned Expenses'!G23 - 'Actual Expenses'!G23</f>
        <v>0</v>
      </c>
      <c r="H23" s="104"/>
      <c r="I23" s="104"/>
      <c r="J23" s="104"/>
      <c r="K23" s="104"/>
      <c r="L23" s="104"/>
      <c r="M23" s="104"/>
      <c r="N23" s="143">
        <f>SUM(B23:M23)</f>
        <v>0</v>
      </c>
    </row>
    <row r="24" spans="1:14" ht="15" x14ac:dyDescent="0.3">
      <c r="A24" s="136" t="s">
        <v>41</v>
      </c>
      <c r="B24" s="105">
        <f>'Planned Expenses'!B24 - 'Actual Expenses'!B24</f>
        <v>0</v>
      </c>
      <c r="C24" s="105">
        <f>'Planned Expenses'!C24 - 'Actual Expenses'!C24</f>
        <v>0</v>
      </c>
      <c r="D24" s="105">
        <f>'Planned Expenses'!D24 - 'Actual Expenses'!D24</f>
        <v>0</v>
      </c>
      <c r="E24" s="105">
        <f>'Planned Expenses'!E24 - 'Actual Expenses'!E24</f>
        <v>0</v>
      </c>
      <c r="F24" s="105">
        <f>'Planned Expenses'!F24 - 'Actual Expenses'!F24</f>
        <v>0</v>
      </c>
      <c r="G24" s="105">
        <f>'Planned Expenses'!G24 - 'Actual Expenses'!G24</f>
        <v>-500</v>
      </c>
      <c r="H24" s="105"/>
      <c r="I24" s="105"/>
      <c r="J24" s="105"/>
      <c r="K24" s="105"/>
      <c r="L24" s="105"/>
      <c r="M24" s="105"/>
      <c r="N24" s="144">
        <f t="shared" ref="N24:N29" si="4">SUM(B24:M24)</f>
        <v>-500</v>
      </c>
    </row>
    <row r="25" spans="1:14" ht="15" x14ac:dyDescent="0.3">
      <c r="A25" s="137" t="s">
        <v>42</v>
      </c>
      <c r="B25" s="105">
        <f>'Planned Expenses'!B25 - 'Actual Expenses'!B25</f>
        <v>200</v>
      </c>
      <c r="C25" s="105">
        <f>'Planned Expenses'!C25 - 'Actual Expenses'!C25</f>
        <v>0</v>
      </c>
      <c r="D25" s="105">
        <f>'Planned Expenses'!D25 - 'Actual Expenses'!D25</f>
        <v>0</v>
      </c>
      <c r="E25" s="105">
        <f>'Planned Expenses'!E25 - 'Actual Expenses'!E25</f>
        <v>-500</v>
      </c>
      <c r="F25" s="105">
        <f>'Planned Expenses'!F25 - 'Actual Expenses'!F25</f>
        <v>0</v>
      </c>
      <c r="G25" s="105">
        <f>'Planned Expenses'!G25 - 'Actual Expenses'!G25</f>
        <v>0</v>
      </c>
      <c r="H25" s="105"/>
      <c r="I25" s="105"/>
      <c r="J25" s="105"/>
      <c r="K25" s="105"/>
      <c r="L25" s="105"/>
      <c r="M25" s="105"/>
      <c r="N25" s="145">
        <f t="shared" si="4"/>
        <v>-300</v>
      </c>
    </row>
    <row r="26" spans="1:14" ht="15" x14ac:dyDescent="0.3">
      <c r="A26" s="136" t="s">
        <v>43</v>
      </c>
      <c r="B26" s="105">
        <f>'Planned Expenses'!B26 - 'Actual Expenses'!B26</f>
        <v>100</v>
      </c>
      <c r="C26" s="105">
        <f>'Planned Expenses'!C26 - 'Actual Expenses'!C26</f>
        <v>-300</v>
      </c>
      <c r="D26" s="105">
        <f>'Planned Expenses'!D26 - 'Actual Expenses'!D26</f>
        <v>100</v>
      </c>
      <c r="E26" s="105">
        <f>'Planned Expenses'!E26 - 'Actual Expenses'!E26</f>
        <v>100</v>
      </c>
      <c r="F26" s="105">
        <f>'Planned Expenses'!F26 - 'Actual Expenses'!F26</f>
        <v>-400</v>
      </c>
      <c r="G26" s="105">
        <f>'Planned Expenses'!G26 - 'Actual Expenses'!G26</f>
        <v>20</v>
      </c>
      <c r="H26" s="105"/>
      <c r="I26" s="105"/>
      <c r="J26" s="105"/>
      <c r="K26" s="105"/>
      <c r="L26" s="105"/>
      <c r="M26" s="105"/>
      <c r="N26" s="144">
        <f t="shared" si="4"/>
        <v>-380</v>
      </c>
    </row>
    <row r="27" spans="1:14" ht="15" x14ac:dyDescent="0.3">
      <c r="A27" s="137" t="s">
        <v>44</v>
      </c>
      <c r="B27" s="105">
        <f>'Planned Expenses'!B27 - 'Actual Expenses'!B27</f>
        <v>200</v>
      </c>
      <c r="C27" s="105">
        <f>'Planned Expenses'!C27 - 'Actual Expenses'!C27</f>
        <v>-200</v>
      </c>
      <c r="D27" s="105">
        <f>'Planned Expenses'!D27 - 'Actual Expenses'!D27</f>
        <v>-200</v>
      </c>
      <c r="E27" s="105">
        <f>'Planned Expenses'!E27 - 'Actual Expenses'!E27</f>
        <v>300</v>
      </c>
      <c r="F27" s="105">
        <f>'Planned Expenses'!F27 - 'Actual Expenses'!F27</f>
        <v>500</v>
      </c>
      <c r="G27" s="105">
        <f>'Planned Expenses'!G27 - 'Actual Expenses'!G27</f>
        <v>-300</v>
      </c>
      <c r="H27" s="105"/>
      <c r="I27" s="105"/>
      <c r="J27" s="105"/>
      <c r="K27" s="105"/>
      <c r="L27" s="105"/>
      <c r="M27" s="105"/>
      <c r="N27" s="145">
        <f t="shared" si="4"/>
        <v>300</v>
      </c>
    </row>
    <row r="28" spans="1:14" ht="15" x14ac:dyDescent="0.3">
      <c r="A28" s="136" t="s">
        <v>12</v>
      </c>
      <c r="B28" s="105">
        <f>'Planned Expenses'!B28 - 'Actual Expenses'!B28</f>
        <v>55</v>
      </c>
      <c r="C28" s="105">
        <f>'Planned Expenses'!C28 - 'Actual Expenses'!C28</f>
        <v>44</v>
      </c>
      <c r="D28" s="105">
        <f>'Planned Expenses'!D28 - 'Actual Expenses'!D28</f>
        <v>77</v>
      </c>
      <c r="E28" s="105">
        <f>'Planned Expenses'!E28 - 'Actual Expenses'!E28</f>
        <v>-23</v>
      </c>
      <c r="F28" s="105">
        <f>'Planned Expenses'!F28 - 'Actual Expenses'!F28</f>
        <v>13</v>
      </c>
      <c r="G28" s="105">
        <f>'Planned Expenses'!G28 - 'Actual Expenses'!G28</f>
        <v>-45</v>
      </c>
      <c r="H28" s="105"/>
      <c r="I28" s="105"/>
      <c r="J28" s="105"/>
      <c r="K28" s="105"/>
      <c r="L28" s="105"/>
      <c r="M28" s="105"/>
      <c r="N28" s="144">
        <f t="shared" si="4"/>
        <v>121</v>
      </c>
    </row>
    <row r="29" spans="1:14" ht="15" x14ac:dyDescent="0.3">
      <c r="A29" s="58" t="s">
        <v>47</v>
      </c>
      <c r="B29" s="106">
        <f>SUM(B23:B28)</f>
        <v>555</v>
      </c>
      <c r="C29" s="106">
        <f t="shared" ref="C29:H29" si="5">SUM(C23:C28)</f>
        <v>-456</v>
      </c>
      <c r="D29" s="106">
        <f t="shared" si="5"/>
        <v>-23</v>
      </c>
      <c r="E29" s="106">
        <f t="shared" si="5"/>
        <v>-123</v>
      </c>
      <c r="F29" s="106">
        <f t="shared" si="5"/>
        <v>113</v>
      </c>
      <c r="G29" s="106">
        <f t="shared" si="5"/>
        <v>-825</v>
      </c>
      <c r="H29" s="106">
        <f t="shared" si="5"/>
        <v>0</v>
      </c>
      <c r="I29" s="106">
        <f>SUM(I23:I28)</f>
        <v>0</v>
      </c>
      <c r="J29" s="106">
        <f>SUM(J23:J28)</f>
        <v>0</v>
      </c>
      <c r="K29" s="106">
        <f>SUM(K23:K28)</f>
        <v>0</v>
      </c>
      <c r="L29" s="106">
        <f>SUM(L23:L28)</f>
        <v>0</v>
      </c>
      <c r="M29" s="106">
        <f>SUM(M23:M28)</f>
        <v>0</v>
      </c>
      <c r="N29" s="146">
        <f t="shared" si="4"/>
        <v>-759</v>
      </c>
    </row>
    <row r="30" spans="1:14" x14ac:dyDescent="0.2">
      <c r="A30" s="11"/>
      <c r="B30" s="96"/>
      <c r="C30" s="96"/>
      <c r="D30" s="97"/>
      <c r="E30" s="96"/>
      <c r="F30" s="96"/>
      <c r="G30" s="96"/>
      <c r="H30" s="96"/>
      <c r="I30" s="96"/>
      <c r="J30" s="96"/>
      <c r="K30" s="96"/>
      <c r="L30" s="96"/>
      <c r="M30" s="96"/>
      <c r="N30" s="141"/>
    </row>
    <row r="31" spans="1:14" s="33" customFormat="1" ht="18" customHeight="1" x14ac:dyDescent="0.2">
      <c r="A31" s="55" t="s">
        <v>48</v>
      </c>
      <c r="B31" s="94"/>
      <c r="C31" s="94"/>
      <c r="D31" s="95"/>
      <c r="E31" s="94"/>
      <c r="F31" s="94"/>
      <c r="G31" s="94"/>
      <c r="H31" s="94"/>
      <c r="I31" s="94"/>
      <c r="J31" s="94"/>
      <c r="K31" s="94"/>
      <c r="L31" s="94"/>
      <c r="M31" s="94"/>
      <c r="N31" s="142"/>
    </row>
    <row r="32" spans="1:14" ht="15" x14ac:dyDescent="0.3">
      <c r="A32" s="133" t="s">
        <v>45</v>
      </c>
      <c r="B32" s="104">
        <f>'Planned Expenses'!B32 - 'Actual Expenses'!B32</f>
        <v>400</v>
      </c>
      <c r="C32" s="104">
        <f>'Planned Expenses'!C32 - 'Actual Expenses'!C32</f>
        <v>-400</v>
      </c>
      <c r="D32" s="104">
        <f>'Planned Expenses'!D32 - 'Actual Expenses'!D32</f>
        <v>600</v>
      </c>
      <c r="E32" s="104">
        <f>'Planned Expenses'!E32 - 'Actual Expenses'!E32</f>
        <v>400</v>
      </c>
      <c r="F32" s="104">
        <f>'Planned Expenses'!F32 - 'Actual Expenses'!F32</f>
        <v>800</v>
      </c>
      <c r="G32" s="104">
        <f>'Planned Expenses'!G32 - 'Actual Expenses'!G32</f>
        <v>-800</v>
      </c>
      <c r="H32" s="104"/>
      <c r="I32" s="104"/>
      <c r="J32" s="104"/>
      <c r="K32" s="104"/>
      <c r="L32" s="104"/>
      <c r="M32" s="104"/>
      <c r="N32" s="143">
        <f>SUM(B32:M32)</f>
        <v>1000</v>
      </c>
    </row>
    <row r="33" spans="1:14" ht="15" x14ac:dyDescent="0.3">
      <c r="A33" s="136" t="s">
        <v>49</v>
      </c>
      <c r="B33" s="105">
        <f>'Planned Expenses'!B33 - 'Actual Expenses'!B33</f>
        <v>800</v>
      </c>
      <c r="C33" s="105">
        <f>'Planned Expenses'!C33 - 'Actual Expenses'!C33</f>
        <v>-200</v>
      </c>
      <c r="D33" s="105">
        <f>'Planned Expenses'!D33 - 'Actual Expenses'!D33</f>
        <v>600</v>
      </c>
      <c r="E33" s="105">
        <f>'Planned Expenses'!E33 - 'Actual Expenses'!E33</f>
        <v>800</v>
      </c>
      <c r="F33" s="105">
        <f>'Planned Expenses'!F33 - 'Actual Expenses'!F33</f>
        <v>1200</v>
      </c>
      <c r="G33" s="105">
        <f>'Planned Expenses'!G33 - 'Actual Expenses'!G33</f>
        <v>-1500</v>
      </c>
      <c r="H33" s="105"/>
      <c r="I33" s="105"/>
      <c r="J33" s="105"/>
      <c r="K33" s="105"/>
      <c r="L33" s="105"/>
      <c r="M33" s="105"/>
      <c r="N33" s="144">
        <f>SUM(B33:M33)</f>
        <v>1700</v>
      </c>
    </row>
    <row r="34" spans="1:14" ht="15" x14ac:dyDescent="0.3">
      <c r="A34" s="58" t="s">
        <v>47</v>
      </c>
      <c r="B34" s="106">
        <f>SUM(B32:B33)</f>
        <v>1200</v>
      </c>
      <c r="C34" s="106">
        <f t="shared" ref="C34:M34" si="6">SUM(C32:C33)</f>
        <v>-600</v>
      </c>
      <c r="D34" s="106">
        <f t="shared" si="6"/>
        <v>1200</v>
      </c>
      <c r="E34" s="106">
        <f t="shared" si="6"/>
        <v>1200</v>
      </c>
      <c r="F34" s="106">
        <f t="shared" si="6"/>
        <v>2000</v>
      </c>
      <c r="G34" s="106">
        <f t="shared" si="6"/>
        <v>-2300</v>
      </c>
      <c r="H34" s="106">
        <f t="shared" si="6"/>
        <v>0</v>
      </c>
      <c r="I34" s="106">
        <f t="shared" si="6"/>
        <v>0</v>
      </c>
      <c r="J34" s="106">
        <f t="shared" si="6"/>
        <v>0</v>
      </c>
      <c r="K34" s="106">
        <f t="shared" si="6"/>
        <v>0</v>
      </c>
      <c r="L34" s="106">
        <f t="shared" si="6"/>
        <v>0</v>
      </c>
      <c r="M34" s="106">
        <f t="shared" si="6"/>
        <v>0</v>
      </c>
      <c r="N34" s="146">
        <f>SUM(B34:M34)</f>
        <v>2700</v>
      </c>
    </row>
    <row r="35" spans="1:14" x14ac:dyDescent="0.2">
      <c r="A35" s="15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47"/>
    </row>
    <row r="36" spans="1:14" s="33" customFormat="1" ht="18" customHeight="1" x14ac:dyDescent="0.2">
      <c r="A36" s="90" t="s">
        <v>29</v>
      </c>
      <c r="B36" s="83"/>
      <c r="C36" s="83"/>
      <c r="D36" s="35"/>
      <c r="E36" s="83"/>
      <c r="F36" s="83"/>
      <c r="G36" s="83"/>
      <c r="H36" s="83"/>
      <c r="I36" s="83"/>
      <c r="J36" s="83"/>
      <c r="K36" s="83"/>
      <c r="L36" s="83"/>
      <c r="M36" s="83"/>
      <c r="N36" s="142"/>
    </row>
    <row r="37" spans="1:14" s="33" customFormat="1" ht="18" customHeight="1" x14ac:dyDescent="0.2">
      <c r="A37" s="120" t="s">
        <v>32</v>
      </c>
      <c r="B37" s="121">
        <f t="shared" ref="B37:N37" si="7">B34+B29+B20+B9</f>
        <v>1738</v>
      </c>
      <c r="C37" s="121">
        <f t="shared" si="7"/>
        <v>-984</v>
      </c>
      <c r="D37" s="121">
        <f t="shared" si="7"/>
        <v>1255</v>
      </c>
      <c r="E37" s="121">
        <f t="shared" si="7"/>
        <v>301</v>
      </c>
      <c r="F37" s="121">
        <f t="shared" si="7"/>
        <v>1440</v>
      </c>
      <c r="G37" s="121">
        <f t="shared" si="7"/>
        <v>-3744</v>
      </c>
      <c r="H37" s="121">
        <f t="shared" si="7"/>
        <v>0</v>
      </c>
      <c r="I37" s="121">
        <f t="shared" si="7"/>
        <v>0</v>
      </c>
      <c r="J37" s="121">
        <f t="shared" si="7"/>
        <v>0</v>
      </c>
      <c r="K37" s="121">
        <f t="shared" si="7"/>
        <v>0</v>
      </c>
      <c r="L37" s="121">
        <f t="shared" si="7"/>
        <v>0</v>
      </c>
      <c r="M37" s="121">
        <f t="shared" si="7"/>
        <v>0</v>
      </c>
      <c r="N37" s="148">
        <f t="shared" si="7"/>
        <v>6</v>
      </c>
    </row>
    <row r="38" spans="1:14" s="86" customFormat="1" ht="18" customHeight="1" x14ac:dyDescent="0.2">
      <c r="A38" s="130" t="s">
        <v>33</v>
      </c>
      <c r="B38" s="131">
        <f>B37</f>
        <v>1738</v>
      </c>
      <c r="C38" s="131">
        <f>C37+B38</f>
        <v>754</v>
      </c>
      <c r="D38" s="131">
        <f>D37+C38</f>
        <v>2009</v>
      </c>
      <c r="E38" s="131">
        <f t="shared" ref="E38:K38" si="8">E37+D38</f>
        <v>2310</v>
      </c>
      <c r="F38" s="131">
        <f t="shared" si="8"/>
        <v>3750</v>
      </c>
      <c r="G38" s="131">
        <f t="shared" si="8"/>
        <v>6</v>
      </c>
      <c r="H38" s="131">
        <f>H37+G38</f>
        <v>6</v>
      </c>
      <c r="I38" s="131">
        <f t="shared" si="8"/>
        <v>6</v>
      </c>
      <c r="J38" s="131">
        <f t="shared" si="8"/>
        <v>6</v>
      </c>
      <c r="K38" s="131">
        <f t="shared" si="8"/>
        <v>6</v>
      </c>
      <c r="L38" s="131">
        <f>L37+K38</f>
        <v>6</v>
      </c>
      <c r="M38" s="131">
        <f>M37+L38</f>
        <v>6</v>
      </c>
      <c r="N38" s="132"/>
    </row>
    <row r="39" spans="1:14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</sheetData>
  <phoneticPr fontId="6" type="noConversion"/>
  <pageMargins left="0.75" right="0.75" top="1" bottom="1" header="0.5" footer="0.5"/>
  <pageSetup scale="6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  <pageSetUpPr fitToPage="1"/>
  </sheetPr>
  <dimension ref="A1:G10"/>
  <sheetViews>
    <sheetView workbookViewId="0"/>
  </sheetViews>
  <sheetFormatPr defaultRowHeight="12.75" x14ac:dyDescent="0.2"/>
  <cols>
    <col min="1" max="1" width="25.28515625" customWidth="1"/>
    <col min="2" max="2" width="23.28515625" customWidth="1"/>
    <col min="3" max="3" width="24.28515625" customWidth="1"/>
    <col min="4" max="4" width="22.7109375" customWidth="1"/>
    <col min="5" max="5" width="24.5703125" customWidth="1"/>
  </cols>
  <sheetData>
    <row r="1" spans="1:7" ht="22.5" x14ac:dyDescent="0.45">
      <c r="A1" s="52" t="s">
        <v>13</v>
      </c>
    </row>
    <row r="2" spans="1:7" ht="19.5" x14ac:dyDescent="0.4">
      <c r="A2" s="53" t="s">
        <v>14</v>
      </c>
    </row>
    <row r="3" spans="1:7" ht="15" x14ac:dyDescent="0.3">
      <c r="A3" s="14"/>
    </row>
    <row r="5" spans="1:7" s="33" customFormat="1" ht="18" customHeight="1" x14ac:dyDescent="0.2">
      <c r="A5" s="54" t="s">
        <v>35</v>
      </c>
      <c r="B5" s="91" t="s">
        <v>26</v>
      </c>
      <c r="C5" s="91" t="s">
        <v>27</v>
      </c>
      <c r="D5" s="91" t="s">
        <v>31</v>
      </c>
      <c r="E5" s="91" t="s">
        <v>34</v>
      </c>
    </row>
    <row r="6" spans="1:7" x14ac:dyDescent="0.2">
      <c r="A6" s="117" t="s">
        <v>36</v>
      </c>
      <c r="B6" s="107">
        <f>'Planned Expenses'!N9</f>
        <v>1355090</v>
      </c>
      <c r="C6" s="107">
        <f>'Actual Expenses'!N9</f>
        <v>659130</v>
      </c>
      <c r="D6" s="108">
        <f>B6-C6</f>
        <v>695960</v>
      </c>
      <c r="E6" s="109">
        <f>D6/B6</f>
        <v>0.5135895032802249</v>
      </c>
    </row>
    <row r="7" spans="1:7" x14ac:dyDescent="0.2">
      <c r="A7" s="119" t="str">
        <f>'Planned Expenses'!A11</f>
        <v>Office Costs</v>
      </c>
      <c r="B7" s="110">
        <f>'Planned Expenses'!N20</f>
        <v>138740</v>
      </c>
      <c r="C7" s="110">
        <f>'Actual Expenses'!N20</f>
        <v>69350</v>
      </c>
      <c r="D7" s="111">
        <f>B7-C7</f>
        <v>69390</v>
      </c>
      <c r="E7" s="112">
        <f>D7/B7</f>
        <v>0.50014415453366012</v>
      </c>
      <c r="G7" s="16"/>
    </row>
    <row r="8" spans="1:7" x14ac:dyDescent="0.2">
      <c r="A8" s="118" t="str">
        <f>'Planned Expenses'!A22</f>
        <v>Marketing Costs</v>
      </c>
      <c r="B8" s="110">
        <f>'Planned Expenses'!N29</f>
        <v>67800</v>
      </c>
      <c r="C8" s="110">
        <f>'Actual Expenses'!N29</f>
        <v>33159</v>
      </c>
      <c r="D8" s="111">
        <f>B8-C8</f>
        <v>34641</v>
      </c>
      <c r="E8" s="112">
        <f>D8/B8</f>
        <v>0.51092920353982296</v>
      </c>
    </row>
    <row r="9" spans="1:7" x14ac:dyDescent="0.2">
      <c r="A9" s="119" t="str">
        <f>'Planned Expenses'!A31</f>
        <v>Training/Travel</v>
      </c>
      <c r="B9" s="110">
        <f>'Planned Expenses'!N34</f>
        <v>48000</v>
      </c>
      <c r="C9" s="110">
        <f>'Actual Expenses'!N34</f>
        <v>21300</v>
      </c>
      <c r="D9" s="111">
        <f>B9-C9</f>
        <v>26700</v>
      </c>
      <c r="E9" s="112">
        <f>D9/B9</f>
        <v>0.55625000000000002</v>
      </c>
    </row>
    <row r="10" spans="1:7" s="1" customFormat="1" x14ac:dyDescent="0.2">
      <c r="A10" s="113" t="str">
        <f>'Planned Expenses'!A36</f>
        <v>TOTALS</v>
      </c>
      <c r="B10" s="114">
        <f>'Planned Expenses'!N37</f>
        <v>1609630</v>
      </c>
      <c r="C10" s="114">
        <f>'Actual Expenses'!N37</f>
        <v>782939</v>
      </c>
      <c r="D10" s="115">
        <f>B10-C10</f>
        <v>826691</v>
      </c>
      <c r="E10" s="116">
        <f>D10/B10</f>
        <v>0.51359070096854553</v>
      </c>
    </row>
  </sheetData>
  <phoneticPr fontId="6" type="noConversion"/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Planned Expenses</vt:lpstr>
      <vt:lpstr>Actual Expenses</vt:lpstr>
      <vt:lpstr>Expense Variances</vt:lpstr>
      <vt:lpstr>Expense Analysis</vt:lpstr>
      <vt:lpstr>Total Expenses</vt:lpstr>
      <vt:lpstr>'Planned Expenses'!Print_Area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Martin</dc:creator>
  <cp:lastModifiedBy>Shelley Martin</cp:lastModifiedBy>
  <cp:lastPrinted>2004-09-16T13:59:03Z</cp:lastPrinted>
  <dcterms:created xsi:type="dcterms:W3CDTF">2004-02-09T03:43:06Z</dcterms:created>
  <dcterms:modified xsi:type="dcterms:W3CDTF">2017-12-04T14:47:37Z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TC011505751033</vt:lpwstr>
  </property>
</Properties>
</file>